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nivgrenoble-my.sharepoint.com/personal/chalency_azure_univ-grenoble-alpes_fr/Documents/Documents/BUT Info/Cours/R1.12 Projet Professionnel et Personnel/"/>
    </mc:Choice>
  </mc:AlternateContent>
  <xr:revisionPtr revIDLastSave="11" documentId="13_ncr:201_{B4A1EB24-BCC7-471B-838B-15846F46CD48}" xr6:coauthVersionLast="47" xr6:coauthVersionMax="47" xr10:uidLastSave="{42EF9D05-294B-48CE-89BC-E4E18D0E743E}"/>
  <bookViews>
    <workbookView xWindow="-120" yWindow="-120" windowWidth="29040" windowHeight="15720" tabRatio="591" activeTab="1" xr2:uid="{EAD2C0F6-851C-412F-99E5-03C13826FE93}"/>
  </bookViews>
  <sheets>
    <sheet name="Moyennes Semestre 1" sheetId="1" r:id="rId1"/>
    <sheet name="Notes Semestre 1" sheetId="2" r:id="rId2"/>
    <sheet name="Moyennes Semestre 2" sheetId="6" r:id="rId3"/>
    <sheet name="Notes Semestre 2" sheetId="7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" i="2" l="1"/>
  <c r="R24" i="2"/>
  <c r="D31" i="6"/>
  <c r="D30" i="6"/>
  <c r="D29" i="6"/>
  <c r="D28" i="6"/>
  <c r="D27" i="6"/>
  <c r="D26" i="6"/>
  <c r="H21" i="6" s="1"/>
  <c r="D25" i="6"/>
  <c r="D24" i="6"/>
  <c r="D23" i="6"/>
  <c r="D22" i="6"/>
  <c r="D21" i="6"/>
  <c r="D20" i="6"/>
  <c r="D19" i="6"/>
  <c r="H30" i="6"/>
  <c r="H29" i="6"/>
  <c r="H9" i="6"/>
  <c r="D18" i="6"/>
  <c r="H7" i="6" s="1"/>
  <c r="D12" i="6"/>
  <c r="D11" i="6"/>
  <c r="D10" i="6"/>
  <c r="D9" i="6"/>
  <c r="D8" i="6"/>
  <c r="D7" i="6"/>
  <c r="D6" i="6"/>
  <c r="F33" i="7"/>
  <c r="Z24" i="7"/>
  <c r="AB24" i="7"/>
  <c r="L33" i="6"/>
  <c r="L32" i="6"/>
  <c r="L31" i="6"/>
  <c r="L30" i="6"/>
  <c r="L29" i="6"/>
  <c r="L28" i="6"/>
  <c r="L27" i="6"/>
  <c r="L22" i="6"/>
  <c r="L21" i="6"/>
  <c r="L20" i="6"/>
  <c r="L19" i="6"/>
  <c r="L17" i="6"/>
  <c r="L16" i="6"/>
  <c r="L15" i="6"/>
  <c r="L10" i="6"/>
  <c r="L9" i="6"/>
  <c r="L7" i="6"/>
  <c r="L6" i="6"/>
  <c r="L5" i="6"/>
  <c r="H32" i="6"/>
  <c r="H31" i="6"/>
  <c r="H28" i="6"/>
  <c r="H27" i="6"/>
  <c r="H20" i="6"/>
  <c r="H19" i="6"/>
  <c r="H17" i="6"/>
  <c r="H16" i="6"/>
  <c r="H10" i="6"/>
  <c r="H8" i="6"/>
  <c r="H6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2" i="6"/>
  <c r="C11" i="6"/>
  <c r="C8" i="6"/>
  <c r="C7" i="6"/>
  <c r="G22" i="6"/>
  <c r="G33" i="6"/>
  <c r="K34" i="6"/>
  <c r="C10" i="6"/>
  <c r="K23" i="6"/>
  <c r="C9" i="6"/>
  <c r="K11" i="6"/>
  <c r="C6" i="6"/>
  <c r="C13" i="6" s="1"/>
  <c r="G11" i="6"/>
  <c r="AD24" i="7"/>
  <c r="X24" i="7"/>
  <c r="V24" i="7"/>
  <c r="T24" i="7"/>
  <c r="R24" i="7"/>
  <c r="P24" i="7"/>
  <c r="N24" i="7"/>
  <c r="L24" i="7"/>
  <c r="J24" i="7"/>
  <c r="H24" i="7"/>
  <c r="F24" i="7"/>
  <c r="D24" i="7"/>
  <c r="F36" i="7" s="1"/>
  <c r="F26" i="7" l="1"/>
  <c r="H18" i="6"/>
  <c r="D32" i="6"/>
  <c r="L8" i="6"/>
  <c r="L18" i="6"/>
  <c r="L34" i="6"/>
  <c r="L23" i="6"/>
  <c r="L11" i="6"/>
  <c r="H33" i="6"/>
  <c r="H22" i="6"/>
  <c r="D13" i="6"/>
  <c r="H5" i="6"/>
  <c r="H11" i="6" s="1"/>
  <c r="D5" i="1" l="1"/>
  <c r="F24" i="2"/>
  <c r="D10" i="1"/>
  <c r="D9" i="1"/>
  <c r="D8" i="1"/>
  <c r="D7" i="1"/>
  <c r="D6" i="1"/>
  <c r="F33" i="2"/>
  <c r="Z24" i="2"/>
  <c r="D27" i="1" s="1"/>
  <c r="X24" i="2"/>
  <c r="D26" i="1" s="1"/>
  <c r="V24" i="2"/>
  <c r="D25" i="1" s="1"/>
  <c r="D24" i="1"/>
  <c r="D23" i="1"/>
  <c r="P24" i="2"/>
  <c r="D22" i="1" s="1"/>
  <c r="N24" i="2"/>
  <c r="D21" i="1" s="1"/>
  <c r="L24" i="2"/>
  <c r="J24" i="2"/>
  <c r="H24" i="2"/>
  <c r="D18" i="1" s="1"/>
  <c r="D24" i="2"/>
  <c r="D16" i="1" s="1"/>
  <c r="D17" i="1" l="1"/>
  <c r="D20" i="1"/>
  <c r="D19" i="1"/>
  <c r="D28" i="1" s="1"/>
  <c r="F36" i="2"/>
  <c r="D12" i="1"/>
  <c r="F26" i="2"/>
  <c r="L27" i="1"/>
  <c r="L26" i="1"/>
  <c r="L25" i="1"/>
  <c r="L24" i="1"/>
  <c r="L23" i="1"/>
  <c r="L22" i="1"/>
  <c r="L21" i="1"/>
  <c r="H27" i="1"/>
  <c r="H26" i="1"/>
  <c r="H25" i="1"/>
  <c r="H24" i="1"/>
  <c r="H23" i="1"/>
  <c r="L16" i="1"/>
  <c r="L15" i="1"/>
  <c r="L14" i="1"/>
  <c r="L13" i="1"/>
  <c r="H17" i="1"/>
  <c r="H16" i="1"/>
  <c r="H15" i="1"/>
  <c r="H14" i="1"/>
  <c r="H13" i="1"/>
  <c r="L8" i="1"/>
  <c r="L7" i="1"/>
  <c r="L6" i="1"/>
  <c r="L5" i="1"/>
  <c r="H8" i="1"/>
  <c r="H7" i="1"/>
  <c r="H6" i="1"/>
  <c r="H5" i="1"/>
  <c r="C16" i="1"/>
  <c r="C24" i="1"/>
  <c r="C23" i="1"/>
  <c r="C21" i="1"/>
  <c r="C22" i="1"/>
  <c r="C20" i="1"/>
  <c r="C17" i="1"/>
  <c r="C27" i="1"/>
  <c r="C26" i="1"/>
  <c r="C25" i="1"/>
  <c r="C12" i="1"/>
  <c r="K28" i="1"/>
  <c r="G28" i="1"/>
  <c r="K17" i="1"/>
  <c r="G18" i="1"/>
  <c r="K9" i="1"/>
  <c r="G9" i="1"/>
  <c r="L17" i="1" l="1"/>
  <c r="H18" i="1"/>
  <c r="H9" i="1"/>
  <c r="H28" i="1"/>
  <c r="L28" i="1"/>
  <c r="L9" i="1"/>
  <c r="C28" i="1"/>
</calcChain>
</file>

<file path=xl/sharedStrings.xml><?xml version="1.0" encoding="utf-8"?>
<sst xmlns="http://schemas.openxmlformats.org/spreadsheetml/2006/main" count="437" uniqueCount="119">
  <si>
    <t>BUT1 INFO - TABLEAU DE BORD ÉVALUATION SEMESTRE 1</t>
  </si>
  <si>
    <t>PÔLE SAÉ</t>
  </si>
  <si>
    <t>UE 1.1</t>
  </si>
  <si>
    <t>UE 1.4</t>
  </si>
  <si>
    <t>code</t>
  </si>
  <si>
    <t>nom de la ressource</t>
  </si>
  <si>
    <t>coef.</t>
  </si>
  <si>
    <t>note</t>
  </si>
  <si>
    <t>SAÉ &amp; ressources</t>
  </si>
  <si>
    <t>S1.01</t>
  </si>
  <si>
    <t>S1.04</t>
  </si>
  <si>
    <t>S1.02</t>
  </si>
  <si>
    <t>R1.01</t>
  </si>
  <si>
    <t>R1.05</t>
  </si>
  <si>
    <t>S1.03</t>
  </si>
  <si>
    <t>R1.02</t>
  </si>
  <si>
    <t>R1.06</t>
  </si>
  <si>
    <t>R1.10</t>
  </si>
  <si>
    <t>R1.09</t>
  </si>
  <si>
    <t>S1.05</t>
  </si>
  <si>
    <t>Total/moyenne</t>
  </si>
  <si>
    <t>S1.06</t>
  </si>
  <si>
    <t>P1.01</t>
  </si>
  <si>
    <t>Portfolio</t>
  </si>
  <si>
    <t>non évalué</t>
  </si>
  <si>
    <t>UE 1.2</t>
  </si>
  <si>
    <t>UE 1.5</t>
  </si>
  <si>
    <t>Total/moyenne indicative (non pertinente pour la validation du BUT)</t>
  </si>
  <si>
    <t>PÔLE RESSOURCES</t>
  </si>
  <si>
    <t>R1.03</t>
  </si>
  <si>
    <t>R1.08</t>
  </si>
  <si>
    <t>R1.11</t>
  </si>
  <si>
    <t>R1.07</t>
  </si>
  <si>
    <t>R1.04</t>
  </si>
  <si>
    <t>UE 1.6</t>
  </si>
  <si>
    <t>UE 1.3</t>
  </si>
  <si>
    <t>Anglais</t>
  </si>
  <si>
    <t>R1.12</t>
  </si>
  <si>
    <t>Réalisé par Yoan CHALENCON (INFO1 - TD1 - TPB) en inspiration de celui de Robin OLEICZAK (INFO1 - TD3 - TPE)</t>
  </si>
  <si>
    <t>note (/20)</t>
  </si>
  <si>
    <t>Moyenne</t>
  </si>
  <si>
    <t>Moyenne des Ressources (indicative)</t>
  </si>
  <si>
    <t>nom de la SAÉ</t>
  </si>
  <si>
    <t>Implémentation d'un Besoin Client</t>
  </si>
  <si>
    <t>Comparaisons d'Approches Algorithmiques</t>
  </si>
  <si>
    <t>Installation d'un Poste pour le Développement</t>
  </si>
  <si>
    <t>Création d'une Base de Données</t>
  </si>
  <si>
    <t>Recueil de Besoins</t>
  </si>
  <si>
    <t>Découverte de l'Environnement Économique et Écologique</t>
  </si>
  <si>
    <t>Moyenne des SAÉs (indicative)</t>
  </si>
  <si>
    <t>Moyenne Générale (indicative)</t>
  </si>
  <si>
    <t>Pour obtenir vos moyennes, remplissez la feuille "Notes Semestre 1", les calculs seront faits automatiquement.</t>
  </si>
  <si>
    <t>Remplissez vos notes et les coefficients associés (ou uniquement la note finale (sans coefficient) pour les SAÉs) ci-contre pour obtenir vos moyennes dans la feuille "Moyennes Semestre 1".</t>
  </si>
  <si>
    <t>Voir ma moyenne pour chaque UE.</t>
  </si>
  <si>
    <t>BUT1 INFO - TABLEAU DE BORD ÉVALUATION SEMESTRE 2</t>
  </si>
  <si>
    <t>Pour obtenir vos moyennes, remplissez la feuille "Notes Semestre 2", les calculs seront faits automatiquement.</t>
  </si>
  <si>
    <t>S2.01</t>
  </si>
  <si>
    <t>S2.02</t>
  </si>
  <si>
    <t>S2.03</t>
  </si>
  <si>
    <t>S2.04</t>
  </si>
  <si>
    <t>S2.05</t>
  </si>
  <si>
    <t>S2.06</t>
  </si>
  <si>
    <t>P2.01</t>
  </si>
  <si>
    <t>Initiation au Développement</t>
  </si>
  <si>
    <t>Développement d'Interfaces Web</t>
  </si>
  <si>
    <t>Introduction à l'Architecture des Ordinateurs</t>
  </si>
  <si>
    <t>Introduction aux Systèmes d'Exploitation et à leur Fonctionnement</t>
  </si>
  <si>
    <t>Introduction aux Bases de Données et SQL</t>
  </si>
  <si>
    <t>Mathématiques Discrètes</t>
  </si>
  <si>
    <t>Outils Mathématiques Fondamentaux</t>
  </si>
  <si>
    <t>Introduction à la Gestion des Organisations</t>
  </si>
  <si>
    <t>Introduction à l'Économie Durable et Numérique</t>
  </si>
  <si>
    <t>Bases de la Communication</t>
  </si>
  <si>
    <t>Projet Professionnel et Personnel</t>
  </si>
  <si>
    <t>Comparaison d'Approches Algorithmiques</t>
  </si>
  <si>
    <t>Développement d'une Application</t>
  </si>
  <si>
    <t>Exploration Algorithmique d'un Problème</t>
  </si>
  <si>
    <t>Installation de Services Réseau</t>
  </si>
  <si>
    <t>Exploitation d'une Base de Données</t>
  </si>
  <si>
    <t>Gestion d'un Projet</t>
  </si>
  <si>
    <t>Organisation d'un Travail d'Équipe</t>
  </si>
  <si>
    <t>R2.01</t>
  </si>
  <si>
    <t>R2.02</t>
  </si>
  <si>
    <t>R2.03</t>
  </si>
  <si>
    <t>R2.04</t>
  </si>
  <si>
    <t>R2.05</t>
  </si>
  <si>
    <t>R2.06</t>
  </si>
  <si>
    <t>R2.07</t>
  </si>
  <si>
    <t>R2.08</t>
  </si>
  <si>
    <t>R2.09</t>
  </si>
  <si>
    <t>R2.10</t>
  </si>
  <si>
    <t>R2.11</t>
  </si>
  <si>
    <t>R2.12</t>
  </si>
  <si>
    <t>R2.13</t>
  </si>
  <si>
    <t>R2.14</t>
  </si>
  <si>
    <t>UE 2.1</t>
  </si>
  <si>
    <t>UE 2.4</t>
  </si>
  <si>
    <t>UE 2.6</t>
  </si>
  <si>
    <t>UE 2.3</t>
  </si>
  <si>
    <t>UE 2.2</t>
  </si>
  <si>
    <t>Développement Orienté Objets</t>
  </si>
  <si>
    <t>Développement d'Appalications avec IHM</t>
  </si>
  <si>
    <t>Qualité de Développement</t>
  </si>
  <si>
    <t>Communication et Fonctionnement Bas Niveau</t>
  </si>
  <si>
    <t>Introduction aux Services Réseaux</t>
  </si>
  <si>
    <t>Graphes</t>
  </si>
  <si>
    <t>Outils Numériques pour les Statistiques Descriptives</t>
  </si>
  <si>
    <t>Méthodes Numériques</t>
  </si>
  <si>
    <t>Introduction à la Gestion des Systèmes d'Information</t>
  </si>
  <si>
    <t>Introduction au Droit</t>
  </si>
  <si>
    <t>Communication Technique</t>
  </si>
  <si>
    <t>Projet Personnel et Professionnel</t>
  </si>
  <si>
    <t>refaire formule</t>
  </si>
  <si>
    <t>UE 2.5</t>
  </si>
  <si>
    <t>Réalisé par Yoan CHALENCON (INFO1 - TD1 - TPB) sur la base du modèle fourni par Guillaume DE SAUZA</t>
  </si>
  <si>
    <t>TP S1.04 :</t>
  </si>
  <si>
    <t>TP S1.05 :</t>
  </si>
  <si>
    <t>TP S1.06 :</t>
  </si>
  <si>
    <t>Bonus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</si>
</sst>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9" xfId="0" applyFont="1" applyBorder="1"/>
    <xf numFmtId="0" fontId="4" fillId="0" borderId="0" xfId="0" applyFont="1"/>
    <xf numFmtId="0" fontId="4" fillId="0" borderId="20" xfId="0" applyFont="1" applyBorder="1"/>
    <xf numFmtId="0" fontId="6" fillId="0" borderId="7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7" xfId="0" applyFont="1" applyBorder="1"/>
    <xf numFmtId="0" fontId="6" fillId="0" borderId="1" xfId="0" applyFont="1" applyBorder="1"/>
    <xf numFmtId="0" fontId="6" fillId="0" borderId="9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9" xfId="0" applyFont="1" applyBorder="1"/>
    <xf numFmtId="0" fontId="4" fillId="0" borderId="15" xfId="0" applyFont="1" applyBorder="1"/>
    <xf numFmtId="0" fontId="4" fillId="0" borderId="13" xfId="0" applyFont="1" applyBorder="1"/>
    <xf numFmtId="2" fontId="5" fillId="2" borderId="14" xfId="0" applyNumberFormat="1" applyFont="1" applyFill="1" applyBorder="1"/>
    <xf numFmtId="0" fontId="5" fillId="0" borderId="13" xfId="0" applyFont="1" applyBorder="1"/>
    <xf numFmtId="2" fontId="4" fillId="5" borderId="14" xfId="0" applyNumberFormat="1" applyFont="1" applyFill="1" applyBorder="1"/>
    <xf numFmtId="0" fontId="6" fillId="0" borderId="2" xfId="0" applyFont="1" applyBorder="1"/>
    <xf numFmtId="0" fontId="6" fillId="0" borderId="8" xfId="0" applyFont="1" applyBorder="1"/>
    <xf numFmtId="0" fontId="4" fillId="0" borderId="21" xfId="0" applyFont="1" applyBorder="1"/>
    <xf numFmtId="0" fontId="8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5" borderId="4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5" borderId="41" xfId="0" applyFont="1" applyFill="1" applyBorder="1" applyAlignment="1">
      <alignment horizontal="center"/>
    </xf>
    <xf numFmtId="0" fontId="8" fillId="5" borderId="42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7" xfId="0" applyFont="1" applyBorder="1"/>
    <xf numFmtId="0" fontId="8" fillId="0" borderId="1" xfId="0" applyFont="1" applyBorder="1"/>
    <xf numFmtId="0" fontId="4" fillId="0" borderId="60" xfId="0" applyFont="1" applyBorder="1"/>
    <xf numFmtId="0" fontId="8" fillId="0" borderId="9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61" xfId="0" applyFont="1" applyBorder="1"/>
    <xf numFmtId="0" fontId="1" fillId="0" borderId="21" xfId="0" applyFont="1" applyBorder="1"/>
    <xf numFmtId="0" fontId="8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64" xfId="0" applyFont="1" applyBorder="1" applyAlignment="1">
      <alignment vertical="center"/>
    </xf>
    <xf numFmtId="0" fontId="16" fillId="0" borderId="0" xfId="0" applyFont="1"/>
    <xf numFmtId="0" fontId="5" fillId="6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11" fillId="4" borderId="0" xfId="1" applyFont="1" applyFill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13" fillId="4" borderId="0" xfId="1" applyFont="1" applyFill="1" applyAlignment="1">
      <alignment horizontal="center" vertical="center"/>
    </xf>
    <xf numFmtId="0" fontId="7" fillId="0" borderId="48" xfId="0" applyFont="1" applyBorder="1" applyAlignment="1">
      <alignment horizontal="right"/>
    </xf>
    <xf numFmtId="0" fontId="7" fillId="0" borderId="49" xfId="0" applyFont="1" applyBorder="1" applyAlignment="1">
      <alignment horizontal="right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0" fontId="9" fillId="4" borderId="57" xfId="0" applyFont="1" applyFill="1" applyBorder="1" applyAlignment="1">
      <alignment horizontal="center"/>
    </xf>
    <xf numFmtId="0" fontId="9" fillId="4" borderId="58" xfId="0" applyFont="1" applyFill="1" applyBorder="1" applyAlignment="1">
      <alignment horizontal="center"/>
    </xf>
    <xf numFmtId="0" fontId="5" fillId="4" borderId="57" xfId="0" applyFont="1" applyFill="1" applyBorder="1" applyAlignment="1">
      <alignment horizontal="center"/>
    </xf>
    <xf numFmtId="0" fontId="5" fillId="4" borderId="58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9" fillId="4" borderId="4" xfId="0" applyFont="1" applyFill="1" applyBorder="1" applyAlignment="1">
      <alignment horizontal="center"/>
    </xf>
    <xf numFmtId="0" fontId="5" fillId="4" borderId="59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8" fillId="0" borderId="6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2" fillId="4" borderId="0" xfId="1" applyFont="1" applyFill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5" borderId="41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24">
    <dxf>
      <fill>
        <patternFill>
          <bgColor rgb="FF92D050"/>
        </patternFill>
      </fill>
    </dxf>
    <dxf>
      <fill>
        <patternFill>
          <bgColor rgb="FFFFC715"/>
        </patternFill>
      </fill>
    </dxf>
    <dxf>
      <fill>
        <patternFill>
          <bgColor rgb="FFFF4B4B"/>
        </patternFill>
      </fill>
    </dxf>
    <dxf>
      <fill>
        <patternFill>
          <bgColor rgb="FF92D050"/>
        </patternFill>
      </fill>
    </dxf>
    <dxf>
      <fill>
        <patternFill>
          <bgColor rgb="FFFFC715"/>
        </patternFill>
      </fill>
    </dxf>
    <dxf>
      <fill>
        <patternFill>
          <bgColor rgb="FFFF4B4B"/>
        </patternFill>
      </fill>
    </dxf>
    <dxf>
      <fill>
        <patternFill>
          <bgColor rgb="FF92D050"/>
        </patternFill>
      </fill>
    </dxf>
    <dxf>
      <fill>
        <patternFill>
          <bgColor rgb="FFFFC715"/>
        </patternFill>
      </fill>
    </dxf>
    <dxf>
      <fill>
        <patternFill>
          <bgColor rgb="FFFF4B4B"/>
        </patternFill>
      </fill>
    </dxf>
    <dxf>
      <fill>
        <patternFill>
          <bgColor rgb="FF92D050"/>
        </patternFill>
      </fill>
    </dxf>
    <dxf>
      <fill>
        <patternFill>
          <bgColor rgb="FFFFC715"/>
        </patternFill>
      </fill>
    </dxf>
    <dxf>
      <fill>
        <patternFill>
          <bgColor rgb="FFFF4B4B"/>
        </patternFill>
      </fill>
    </dxf>
    <dxf>
      <fill>
        <patternFill>
          <bgColor rgb="FF92D050"/>
        </patternFill>
      </fill>
    </dxf>
    <dxf>
      <fill>
        <patternFill>
          <bgColor rgb="FFFFC715"/>
        </patternFill>
      </fill>
    </dxf>
    <dxf>
      <fill>
        <patternFill>
          <bgColor rgb="FFFF4B4B"/>
        </patternFill>
      </fill>
    </dxf>
    <dxf>
      <fill>
        <patternFill>
          <bgColor rgb="FF92D050"/>
        </patternFill>
      </fill>
    </dxf>
    <dxf>
      <fill>
        <patternFill>
          <bgColor rgb="FFFFC715"/>
        </patternFill>
      </fill>
    </dxf>
    <dxf>
      <fill>
        <patternFill>
          <bgColor rgb="FFFF4B4B"/>
        </patternFill>
      </fill>
    </dxf>
    <dxf>
      <fill>
        <patternFill>
          <bgColor rgb="FF92D050"/>
        </patternFill>
      </fill>
    </dxf>
    <dxf>
      <fill>
        <patternFill>
          <bgColor rgb="FFFFC715"/>
        </patternFill>
      </fill>
    </dxf>
    <dxf>
      <fill>
        <patternFill>
          <bgColor rgb="FFFF4B4B"/>
        </patternFill>
      </fill>
    </dxf>
    <dxf>
      <fill>
        <patternFill>
          <bgColor rgb="FF92D050"/>
        </patternFill>
      </fill>
    </dxf>
    <dxf>
      <fill>
        <patternFill>
          <bgColor rgb="FFFFC715"/>
        </patternFill>
      </fill>
    </dxf>
    <dxf>
      <fill>
        <patternFill>
          <bgColor rgb="FFFF4B4B"/>
        </patternFill>
      </fill>
    </dxf>
  </dxfs>
  <tableStyles count="0" defaultTableStyle="TableStyleMedium2" defaultPivotStyle="PivotStyleLight16"/>
  <colors>
    <mruColors>
      <color rgb="FFFF4B4B"/>
      <color rgb="FFFFC715"/>
      <color rgb="FFFE8B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4B7BE-EA82-4CB2-9043-61062B58A333}">
  <sheetPr codeName="Feuil1">
    <pageSetUpPr fitToPage="1"/>
  </sheetPr>
  <dimension ref="A1:R28"/>
  <sheetViews>
    <sheetView workbookViewId="0">
      <selection activeCell="N3" sqref="N3"/>
    </sheetView>
  </sheetViews>
  <sheetFormatPr baseColWidth="10" defaultColWidth="10.85546875" defaultRowHeight="15.75" x14ac:dyDescent="0.25"/>
  <cols>
    <col min="1" max="1" width="6.42578125" style="1" customWidth="1"/>
    <col min="2" max="2" width="65.42578125" style="1" bestFit="1" customWidth="1"/>
    <col min="3" max="3" width="6" style="1" bestFit="1" customWidth="1"/>
    <col min="4" max="4" width="7.28515625" style="1" customWidth="1"/>
    <col min="5" max="5" width="5.5703125" style="1" customWidth="1"/>
    <col min="6" max="6" width="18.5703125" style="1" bestFit="1" customWidth="1"/>
    <col min="7" max="7" width="6" style="1" bestFit="1" customWidth="1"/>
    <col min="8" max="8" width="7.28515625" style="1" customWidth="1"/>
    <col min="9" max="9" width="4" style="1" customWidth="1"/>
    <col min="10" max="10" width="18.5703125" style="1" bestFit="1" customWidth="1"/>
    <col min="11" max="11" width="6" style="1" bestFit="1" customWidth="1"/>
    <col min="12" max="12" width="7.7109375" style="1" customWidth="1"/>
    <col min="13" max="16384" width="10.85546875" style="1"/>
  </cols>
  <sheetData>
    <row r="1" spans="1:18" s="2" customFormat="1" ht="21" x14ac:dyDescent="0.3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N1" s="70" t="s">
        <v>114</v>
      </c>
      <c r="O1" s="70"/>
      <c r="P1" s="70"/>
      <c r="Q1" s="70"/>
      <c r="R1" s="70"/>
    </row>
    <row r="2" spans="1:18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N2" s="70"/>
      <c r="O2" s="70"/>
      <c r="P2" s="70"/>
      <c r="Q2" s="70"/>
      <c r="R2" s="70"/>
    </row>
    <row r="3" spans="1:18" x14ac:dyDescent="0.25">
      <c r="A3" s="79" t="s">
        <v>1</v>
      </c>
      <c r="B3" s="80"/>
      <c r="C3" s="80"/>
      <c r="D3" s="81"/>
      <c r="E3" s="4"/>
      <c r="F3" s="73" t="s">
        <v>2</v>
      </c>
      <c r="G3" s="74"/>
      <c r="H3" s="75"/>
      <c r="I3" s="4"/>
      <c r="J3" s="73" t="s">
        <v>3</v>
      </c>
      <c r="K3" s="74"/>
      <c r="L3" s="75"/>
    </row>
    <row r="4" spans="1:18" ht="15.75" customHeight="1" x14ac:dyDescent="0.25">
      <c r="A4" s="6" t="s">
        <v>4</v>
      </c>
      <c r="B4" s="57" t="s">
        <v>42</v>
      </c>
      <c r="C4" s="7" t="s">
        <v>6</v>
      </c>
      <c r="D4" s="8" t="s">
        <v>7</v>
      </c>
      <c r="E4" s="4"/>
      <c r="F4" s="9" t="s">
        <v>8</v>
      </c>
      <c r="G4" s="10" t="s">
        <v>6</v>
      </c>
      <c r="H4" s="11" t="s">
        <v>7</v>
      </c>
      <c r="I4" s="4"/>
      <c r="J4" s="9" t="s">
        <v>8</v>
      </c>
      <c r="K4" s="10" t="s">
        <v>6</v>
      </c>
      <c r="L4" s="11" t="s">
        <v>7</v>
      </c>
      <c r="N4" s="84" t="s">
        <v>51</v>
      </c>
      <c r="O4" s="84"/>
      <c r="P4" s="84"/>
      <c r="Q4" s="84"/>
      <c r="R4" s="84"/>
    </row>
    <row r="5" spans="1:18" x14ac:dyDescent="0.25">
      <c r="A5" s="12" t="s">
        <v>9</v>
      </c>
      <c r="B5" s="59" t="s">
        <v>43</v>
      </c>
      <c r="C5" s="13">
        <v>40</v>
      </c>
      <c r="D5" s="14">
        <f>'Notes Semestre 1'!C31</f>
        <v>0</v>
      </c>
      <c r="E5" s="4"/>
      <c r="F5" s="12" t="s">
        <v>9</v>
      </c>
      <c r="G5" s="13">
        <v>40</v>
      </c>
      <c r="H5" s="14">
        <f>D5</f>
        <v>0</v>
      </c>
      <c r="I5" s="4"/>
      <c r="J5" s="12" t="s">
        <v>10</v>
      </c>
      <c r="K5" s="13">
        <v>40</v>
      </c>
      <c r="L5" s="14">
        <f>D8</f>
        <v>0</v>
      </c>
      <c r="N5" s="84"/>
      <c r="O5" s="84"/>
      <c r="P5" s="84"/>
      <c r="Q5" s="84"/>
      <c r="R5" s="84"/>
    </row>
    <row r="6" spans="1:18" x14ac:dyDescent="0.25">
      <c r="A6" s="12" t="s">
        <v>11</v>
      </c>
      <c r="B6" s="59" t="s">
        <v>74</v>
      </c>
      <c r="C6" s="13">
        <v>40</v>
      </c>
      <c r="D6" s="14">
        <f>'Notes Semestre 1'!F31</f>
        <v>0</v>
      </c>
      <c r="E6" s="4"/>
      <c r="F6" s="12" t="s">
        <v>12</v>
      </c>
      <c r="G6" s="13">
        <v>42</v>
      </c>
      <c r="H6" s="14">
        <f>D16</f>
        <v>0</v>
      </c>
      <c r="I6" s="4"/>
      <c r="J6" s="12" t="s">
        <v>13</v>
      </c>
      <c r="K6" s="13">
        <v>36</v>
      </c>
      <c r="L6" s="14">
        <f>D20</f>
        <v>0</v>
      </c>
      <c r="N6" s="84"/>
      <c r="O6" s="84"/>
      <c r="P6" s="84"/>
      <c r="Q6" s="84"/>
      <c r="R6" s="84"/>
    </row>
    <row r="7" spans="1:18" x14ac:dyDescent="0.25">
      <c r="A7" s="12" t="s">
        <v>14</v>
      </c>
      <c r="B7" s="59" t="s">
        <v>45</v>
      </c>
      <c r="C7" s="13">
        <v>40</v>
      </c>
      <c r="D7" s="14">
        <f>'Notes Semestre 1'!H31</f>
        <v>0</v>
      </c>
      <c r="E7" s="4"/>
      <c r="F7" s="12" t="s">
        <v>15</v>
      </c>
      <c r="G7" s="13">
        <v>12</v>
      </c>
      <c r="H7" s="14">
        <f>D17</f>
        <v>0</v>
      </c>
      <c r="I7" s="4"/>
      <c r="J7" s="12" t="s">
        <v>16</v>
      </c>
      <c r="K7" s="13">
        <v>18</v>
      </c>
      <c r="L7" s="14">
        <f>D21</f>
        <v>0</v>
      </c>
    </row>
    <row r="8" spans="1:18" x14ac:dyDescent="0.25">
      <c r="A8" s="12" t="s">
        <v>10</v>
      </c>
      <c r="B8" s="59" t="s">
        <v>46</v>
      </c>
      <c r="C8" s="13">
        <v>40</v>
      </c>
      <c r="D8" s="14">
        <f>'Notes Semestre 1'!J31</f>
        <v>0</v>
      </c>
      <c r="E8" s="4"/>
      <c r="F8" s="12" t="s">
        <v>17</v>
      </c>
      <c r="G8" s="13">
        <v>6</v>
      </c>
      <c r="H8" s="14">
        <f>D25</f>
        <v>0</v>
      </c>
      <c r="I8" s="4"/>
      <c r="J8" s="12" t="s">
        <v>18</v>
      </c>
      <c r="K8" s="13">
        <v>6</v>
      </c>
      <c r="L8" s="14">
        <f>D24</f>
        <v>0</v>
      </c>
    </row>
    <row r="9" spans="1:18" x14ac:dyDescent="0.25">
      <c r="A9" s="12" t="s">
        <v>19</v>
      </c>
      <c r="B9" s="59" t="s">
        <v>47</v>
      </c>
      <c r="C9" s="13">
        <v>40</v>
      </c>
      <c r="D9" s="14">
        <f>'Notes Semestre 1'!K31</f>
        <v>0</v>
      </c>
      <c r="E9" s="4"/>
      <c r="F9" s="15" t="s">
        <v>20</v>
      </c>
      <c r="G9" s="16">
        <f>SUM(G5:G8)</f>
        <v>100</v>
      </c>
      <c r="H9" s="17">
        <f>ROUND((H5*G5+H6*G6+H7*G7+H8*G8)/G9,2)</f>
        <v>0</v>
      </c>
      <c r="I9" s="4"/>
      <c r="J9" s="15" t="s">
        <v>20</v>
      </c>
      <c r="K9" s="16">
        <f>SUM(K5:K8)</f>
        <v>100</v>
      </c>
      <c r="L9" s="17">
        <f>ROUND((L5*K5+L6*K6+L8*K8+L7*K7)/K9,2)</f>
        <v>0</v>
      </c>
    </row>
    <row r="10" spans="1:18" x14ac:dyDescent="0.25">
      <c r="A10" s="12" t="s">
        <v>21</v>
      </c>
      <c r="B10" s="59" t="s">
        <v>48</v>
      </c>
      <c r="C10" s="13">
        <v>40</v>
      </c>
      <c r="D10" s="14">
        <f>'Notes Semestre 1'!L31</f>
        <v>0</v>
      </c>
      <c r="E10" s="4"/>
      <c r="F10" s="4"/>
      <c r="G10" s="4"/>
      <c r="H10" s="4"/>
      <c r="I10" s="4"/>
      <c r="J10" s="4"/>
      <c r="K10" s="4"/>
      <c r="L10" s="5"/>
    </row>
    <row r="11" spans="1:18" x14ac:dyDescent="0.25">
      <c r="A11" s="12" t="s">
        <v>22</v>
      </c>
      <c r="B11" s="13" t="s">
        <v>23</v>
      </c>
      <c r="C11" s="82" t="s">
        <v>24</v>
      </c>
      <c r="D11" s="83"/>
      <c r="E11" s="4"/>
      <c r="F11" s="73" t="s">
        <v>25</v>
      </c>
      <c r="G11" s="74"/>
      <c r="H11" s="75"/>
      <c r="I11" s="4"/>
      <c r="J11" s="73" t="s">
        <v>26</v>
      </c>
      <c r="K11" s="74"/>
      <c r="L11" s="75"/>
    </row>
    <row r="12" spans="1:18" x14ac:dyDescent="0.25">
      <c r="A12" s="71" t="s">
        <v>27</v>
      </c>
      <c r="B12" s="72"/>
      <c r="C12" s="18">
        <f>SUM(C5:C10)</f>
        <v>240</v>
      </c>
      <c r="D12" s="19">
        <f>ROUND((D5*C5+D6*C6+D7*C7+D8*C8+D9*C9+D10*C10)/C12,2)</f>
        <v>0</v>
      </c>
      <c r="E12" s="4"/>
      <c r="F12" s="9" t="s">
        <v>8</v>
      </c>
      <c r="G12" s="10" t="s">
        <v>6</v>
      </c>
      <c r="H12" s="11" t="s">
        <v>7</v>
      </c>
      <c r="I12" s="4"/>
      <c r="J12" s="9" t="s">
        <v>8</v>
      </c>
      <c r="K12" s="10" t="s">
        <v>6</v>
      </c>
      <c r="L12" s="11" t="s">
        <v>7</v>
      </c>
    </row>
    <row r="13" spans="1:18" x14ac:dyDescent="0.25">
      <c r="A13" s="3"/>
      <c r="B13" s="4"/>
      <c r="C13" s="4"/>
      <c r="D13" s="4"/>
      <c r="E13" s="4"/>
      <c r="F13" s="12" t="s">
        <v>11</v>
      </c>
      <c r="G13" s="13">
        <v>40</v>
      </c>
      <c r="H13" s="14">
        <f>D6</f>
        <v>0</v>
      </c>
      <c r="I13" s="4"/>
      <c r="J13" s="12" t="s">
        <v>19</v>
      </c>
      <c r="K13" s="13">
        <v>40</v>
      </c>
      <c r="L13" s="14">
        <f>D9</f>
        <v>0</v>
      </c>
    </row>
    <row r="14" spans="1:18" x14ac:dyDescent="0.25">
      <c r="A14" s="79" t="s">
        <v>28</v>
      </c>
      <c r="B14" s="80"/>
      <c r="C14" s="80"/>
      <c r="D14" s="81"/>
      <c r="E14" s="4"/>
      <c r="F14" s="12" t="s">
        <v>12</v>
      </c>
      <c r="G14" s="13">
        <v>24</v>
      </c>
      <c r="H14" s="14">
        <f>D16</f>
        <v>0</v>
      </c>
      <c r="I14" s="4"/>
      <c r="J14" s="12" t="s">
        <v>15</v>
      </c>
      <c r="K14" s="13">
        <v>18</v>
      </c>
      <c r="L14" s="14">
        <f>D17</f>
        <v>0</v>
      </c>
    </row>
    <row r="15" spans="1:18" x14ac:dyDescent="0.25">
      <c r="A15" s="9" t="s">
        <v>4</v>
      </c>
      <c r="B15" s="20" t="s">
        <v>5</v>
      </c>
      <c r="C15" s="20" t="s">
        <v>6</v>
      </c>
      <c r="D15" s="21" t="s">
        <v>7</v>
      </c>
      <c r="E15" s="4"/>
      <c r="F15" s="12" t="s">
        <v>29</v>
      </c>
      <c r="G15" s="13">
        <v>6</v>
      </c>
      <c r="H15" s="14">
        <f>D18</f>
        <v>0</v>
      </c>
      <c r="I15" s="4"/>
      <c r="J15" s="12" t="s">
        <v>30</v>
      </c>
      <c r="K15" s="13">
        <v>27</v>
      </c>
      <c r="L15" s="14">
        <f>D23</f>
        <v>0</v>
      </c>
    </row>
    <row r="16" spans="1:18" x14ac:dyDescent="0.25">
      <c r="A16" s="12" t="s">
        <v>12</v>
      </c>
      <c r="B16" s="59" t="s">
        <v>63</v>
      </c>
      <c r="C16" s="13">
        <f>G6+G14</f>
        <v>66</v>
      </c>
      <c r="D16" s="14">
        <f>'Notes Semestre 1'!D24</f>
        <v>0</v>
      </c>
      <c r="E16" s="4"/>
      <c r="F16" s="12" t="s">
        <v>16</v>
      </c>
      <c r="G16" s="13">
        <v>15</v>
      </c>
      <c r="H16" s="14">
        <f>D21</f>
        <v>0</v>
      </c>
      <c r="I16" s="4"/>
      <c r="J16" s="12" t="s">
        <v>31</v>
      </c>
      <c r="K16" s="13">
        <v>15</v>
      </c>
      <c r="L16" s="14">
        <f>D26</f>
        <v>0</v>
      </c>
    </row>
    <row r="17" spans="1:12" x14ac:dyDescent="0.25">
      <c r="A17" s="12" t="s">
        <v>15</v>
      </c>
      <c r="B17" s="59" t="s">
        <v>64</v>
      </c>
      <c r="C17" s="13">
        <f>G7+K14+K22</f>
        <v>35</v>
      </c>
      <c r="D17" s="14">
        <f>'Notes Semestre 1'!F24</f>
        <v>0</v>
      </c>
      <c r="E17" s="4"/>
      <c r="F17" s="12" t="s">
        <v>32</v>
      </c>
      <c r="G17" s="13">
        <v>15</v>
      </c>
      <c r="H17" s="14">
        <f>D22</f>
        <v>0</v>
      </c>
      <c r="I17" s="4"/>
      <c r="J17" s="15" t="s">
        <v>20</v>
      </c>
      <c r="K17" s="16">
        <f>SUM(K13:K16)</f>
        <v>100</v>
      </c>
      <c r="L17" s="17">
        <f>ROUND((L13*K13+L14*K14+L15*K15+L16*K16)/K17,2)</f>
        <v>0</v>
      </c>
    </row>
    <row r="18" spans="1:12" x14ac:dyDescent="0.25">
      <c r="A18" s="12" t="s">
        <v>29</v>
      </c>
      <c r="B18" s="59" t="s">
        <v>65</v>
      </c>
      <c r="C18" s="13">
        <v>27</v>
      </c>
      <c r="D18" s="14">
        <f>'Notes Semestre 1'!H24</f>
        <v>0</v>
      </c>
      <c r="E18" s="4"/>
      <c r="F18" s="15" t="s">
        <v>20</v>
      </c>
      <c r="G18" s="16">
        <f>SUM(G13:G17)</f>
        <v>100</v>
      </c>
      <c r="H18" s="17">
        <f>ROUND((H13*G13+H14*G14+H15*G15+H16*G16+H17*G17)/G18,2)</f>
        <v>0</v>
      </c>
      <c r="I18" s="4"/>
      <c r="J18" s="4"/>
      <c r="K18" s="4"/>
      <c r="L18" s="5"/>
    </row>
    <row r="19" spans="1:12" x14ac:dyDescent="0.25">
      <c r="A19" s="12" t="s">
        <v>33</v>
      </c>
      <c r="B19" s="59" t="s">
        <v>66</v>
      </c>
      <c r="C19" s="13">
        <v>21</v>
      </c>
      <c r="D19" s="14">
        <f>'Notes Semestre 1'!J24</f>
        <v>0</v>
      </c>
      <c r="E19" s="4"/>
      <c r="F19" s="4"/>
      <c r="G19" s="4"/>
      <c r="H19" s="4"/>
      <c r="I19" s="4"/>
      <c r="J19" s="73" t="s">
        <v>34</v>
      </c>
      <c r="K19" s="74"/>
      <c r="L19" s="75"/>
    </row>
    <row r="20" spans="1:12" x14ac:dyDescent="0.25">
      <c r="A20" s="12" t="s">
        <v>13</v>
      </c>
      <c r="B20" s="59" t="s">
        <v>67</v>
      </c>
      <c r="C20" s="13">
        <f>K6</f>
        <v>36</v>
      </c>
      <c r="D20" s="14">
        <f>'Notes Semestre 1'!L24</f>
        <v>0</v>
      </c>
      <c r="E20" s="4"/>
      <c r="F20" s="4"/>
      <c r="G20" s="4"/>
      <c r="H20" s="4"/>
      <c r="I20" s="4"/>
      <c r="J20" s="9" t="s">
        <v>8</v>
      </c>
      <c r="K20" s="10" t="s">
        <v>6</v>
      </c>
      <c r="L20" s="11" t="s">
        <v>7</v>
      </c>
    </row>
    <row r="21" spans="1:12" x14ac:dyDescent="0.25">
      <c r="A21" s="12" t="s">
        <v>16</v>
      </c>
      <c r="B21" s="59" t="s">
        <v>68</v>
      </c>
      <c r="C21" s="13">
        <f>G16+K7</f>
        <v>33</v>
      </c>
      <c r="D21" s="14">
        <f>'Notes Semestre 1'!N24</f>
        <v>0</v>
      </c>
      <c r="E21" s="4"/>
      <c r="F21" s="73" t="s">
        <v>35</v>
      </c>
      <c r="G21" s="74"/>
      <c r="H21" s="75"/>
      <c r="I21" s="4"/>
      <c r="J21" s="12" t="s">
        <v>21</v>
      </c>
      <c r="K21" s="13">
        <v>40</v>
      </c>
      <c r="L21" s="14">
        <f>D10</f>
        <v>0</v>
      </c>
    </row>
    <row r="22" spans="1:12" x14ac:dyDescent="0.25">
      <c r="A22" s="12" t="s">
        <v>32</v>
      </c>
      <c r="B22" s="59" t="s">
        <v>69</v>
      </c>
      <c r="C22" s="13">
        <f>G17</f>
        <v>15</v>
      </c>
      <c r="D22" s="14">
        <f>'Notes Semestre 1'!P24</f>
        <v>0</v>
      </c>
      <c r="E22" s="4"/>
      <c r="F22" s="9" t="s">
        <v>8</v>
      </c>
      <c r="G22" s="10" t="s">
        <v>6</v>
      </c>
      <c r="H22" s="11" t="s">
        <v>7</v>
      </c>
      <c r="I22" s="4"/>
      <c r="J22" s="12" t="s">
        <v>15</v>
      </c>
      <c r="K22" s="13">
        <v>5</v>
      </c>
      <c r="L22" s="14">
        <f>D17</f>
        <v>0</v>
      </c>
    </row>
    <row r="23" spans="1:12" x14ac:dyDescent="0.25">
      <c r="A23" s="12" t="s">
        <v>30</v>
      </c>
      <c r="B23" s="59" t="s">
        <v>70</v>
      </c>
      <c r="C23" s="13">
        <f>K15+K23</f>
        <v>38</v>
      </c>
      <c r="D23" s="14">
        <f>'Notes Semestre 1'!R24</f>
        <v>0</v>
      </c>
      <c r="E23" s="4"/>
      <c r="F23" s="12" t="s">
        <v>14</v>
      </c>
      <c r="G23" s="13">
        <v>40</v>
      </c>
      <c r="H23" s="14">
        <f>D7</f>
        <v>0</v>
      </c>
      <c r="I23" s="4"/>
      <c r="J23" s="12" t="s">
        <v>30</v>
      </c>
      <c r="K23" s="13">
        <v>11</v>
      </c>
      <c r="L23" s="14">
        <f>D23</f>
        <v>0</v>
      </c>
    </row>
    <row r="24" spans="1:12" x14ac:dyDescent="0.25">
      <c r="A24" s="12" t="s">
        <v>18</v>
      </c>
      <c r="B24" s="59" t="s">
        <v>71</v>
      </c>
      <c r="C24" s="13">
        <f>K8+K24</f>
        <v>17</v>
      </c>
      <c r="D24" s="14">
        <f>'Notes Semestre 1'!T24</f>
        <v>0</v>
      </c>
      <c r="E24" s="4"/>
      <c r="F24" s="12" t="s">
        <v>29</v>
      </c>
      <c r="G24" s="13">
        <v>21</v>
      </c>
      <c r="H24" s="14">
        <f>D18</f>
        <v>0</v>
      </c>
      <c r="I24" s="4"/>
      <c r="J24" s="12" t="s">
        <v>18</v>
      </c>
      <c r="K24" s="13">
        <v>11</v>
      </c>
      <c r="L24" s="14">
        <f>D24</f>
        <v>0</v>
      </c>
    </row>
    <row r="25" spans="1:12" x14ac:dyDescent="0.25">
      <c r="A25" s="12" t="s">
        <v>17</v>
      </c>
      <c r="B25" s="13" t="s">
        <v>36</v>
      </c>
      <c r="C25" s="13">
        <f>G8+K25+G26</f>
        <v>29</v>
      </c>
      <c r="D25" s="14">
        <f>'Notes Semestre 1'!V24</f>
        <v>0</v>
      </c>
      <c r="E25" s="4"/>
      <c r="F25" s="12" t="s">
        <v>33</v>
      </c>
      <c r="G25" s="13">
        <v>21</v>
      </c>
      <c r="H25" s="14">
        <f>D19</f>
        <v>0</v>
      </c>
      <c r="I25" s="4"/>
      <c r="J25" s="12" t="s">
        <v>17</v>
      </c>
      <c r="K25" s="13">
        <v>11</v>
      </c>
      <c r="L25" s="14">
        <f>D25</f>
        <v>0</v>
      </c>
    </row>
    <row r="26" spans="1:12" x14ac:dyDescent="0.25">
      <c r="A26" s="12" t="s">
        <v>31</v>
      </c>
      <c r="B26" s="59" t="s">
        <v>72</v>
      </c>
      <c r="C26" s="13">
        <f>K16+G27+K26</f>
        <v>32</v>
      </c>
      <c r="D26" s="14">
        <f>'Notes Semestre 1'!X24</f>
        <v>0</v>
      </c>
      <c r="E26" s="4"/>
      <c r="F26" s="12" t="s">
        <v>17</v>
      </c>
      <c r="G26" s="13">
        <v>12</v>
      </c>
      <c r="H26" s="14">
        <f>D25</f>
        <v>0</v>
      </c>
      <c r="I26" s="4"/>
      <c r="J26" s="12" t="s">
        <v>31</v>
      </c>
      <c r="K26" s="13">
        <v>11</v>
      </c>
      <c r="L26" s="14">
        <f>D26</f>
        <v>0</v>
      </c>
    </row>
    <row r="27" spans="1:12" x14ac:dyDescent="0.25">
      <c r="A27" s="12" t="s">
        <v>37</v>
      </c>
      <c r="B27" s="59" t="s">
        <v>73</v>
      </c>
      <c r="C27" s="13">
        <f>K27</f>
        <v>11</v>
      </c>
      <c r="D27" s="14">
        <f>'Notes Semestre 1'!Z24</f>
        <v>0</v>
      </c>
      <c r="E27" s="4"/>
      <c r="F27" s="12" t="s">
        <v>31</v>
      </c>
      <c r="G27" s="13">
        <v>6</v>
      </c>
      <c r="H27" s="14">
        <f>D26</f>
        <v>0</v>
      </c>
      <c r="I27" s="4"/>
      <c r="J27" s="12" t="s">
        <v>37</v>
      </c>
      <c r="K27" s="13">
        <v>11</v>
      </c>
      <c r="L27" s="14">
        <f>D27</f>
        <v>0</v>
      </c>
    </row>
    <row r="28" spans="1:12" x14ac:dyDescent="0.25">
      <c r="A28" s="71" t="s">
        <v>27</v>
      </c>
      <c r="B28" s="72"/>
      <c r="C28" s="18">
        <f>SUM(C16:C27)</f>
        <v>360</v>
      </c>
      <c r="D28" s="19">
        <f>ROUND((D16*C16+D17*C17+D18*C18+D19*C19+D20*C20+D21*C21+D22*C22+D23*C23+D24*C24+D25*C25+D26*C26+D27*C27)/C28,2)</f>
        <v>0</v>
      </c>
      <c r="E28" s="22"/>
      <c r="F28" s="15" t="s">
        <v>20</v>
      </c>
      <c r="G28" s="16">
        <f>SUM(G23:G27)</f>
        <v>100</v>
      </c>
      <c r="H28" s="17">
        <f>ROUND((H23*G23+H24*G24+H25*G25+H26*G26+H27*G27)/G28,2)</f>
        <v>0</v>
      </c>
      <c r="I28" s="22"/>
      <c r="J28" s="15" t="s">
        <v>20</v>
      </c>
      <c r="K28" s="16">
        <f>SUM(K21:K27)</f>
        <v>100</v>
      </c>
      <c r="L28" s="17">
        <f>ROUND((L21*K21+L22*K22+L23*K23+L24*K24+L25*K25+L26*K26+L27*K27)/K28,2)</f>
        <v>0</v>
      </c>
    </row>
  </sheetData>
  <mergeCells count="14">
    <mergeCell ref="N1:R2"/>
    <mergeCell ref="A28:B28"/>
    <mergeCell ref="J3:L3"/>
    <mergeCell ref="J11:L11"/>
    <mergeCell ref="J19:L19"/>
    <mergeCell ref="A1:L1"/>
    <mergeCell ref="F21:H21"/>
    <mergeCell ref="A3:D3"/>
    <mergeCell ref="A14:D14"/>
    <mergeCell ref="C11:D11"/>
    <mergeCell ref="F3:H3"/>
    <mergeCell ref="F11:H11"/>
    <mergeCell ref="A12:B12"/>
    <mergeCell ref="N4:R6"/>
  </mergeCells>
  <conditionalFormatting sqref="D12 H9 L9 L17 H18 D28 H28 L28">
    <cfRule type="expression" dxfId="23" priority="1">
      <formula>D9&lt;8</formula>
    </cfRule>
    <cfRule type="expression" dxfId="22" priority="2">
      <formula>D9&lt;10</formula>
    </cfRule>
    <cfRule type="expression" dxfId="21" priority="3">
      <formula>D9&gt;=10</formula>
    </cfRule>
  </conditionalFormatting>
  <hyperlinks>
    <hyperlink ref="N4:R6" location="'Notes Semestre 1'!C4" display="Pour obtenir vos moyennes, remplissez la feuille &quot;Notes Semestre 1&quot;, les calculs seront faits automatiquement." xr:uid="{BB8BCE4C-88E3-4A47-8798-9CA8DF3D6EBC}"/>
  </hyperlinks>
  <pageMargins left="0.59055118110236227" right="0.59055118110236227" top="1.1417322834645669" bottom="0.74803149606299213" header="0.31496062992125984" footer="0.31496062992125984"/>
  <pageSetup paperSize="9" scale="87" fitToHeight="0" orientation="landscape" horizontalDpi="360" verticalDpi="360" r:id="rId1"/>
  <headerFooter>
    <oddHeader>&amp;L&amp;"Book Antiqua,Normal"&amp;10BUT 1 INFO S1&amp;"-,Normal"
&amp;"Book Antiqua,Normal"G. DE SAUZA&amp;C&amp;"Book Antiqua,Normal"&amp;10R1.12 - Projet professionnel et personnel&amp;R&amp;"Book Antiqua,Normal"&amp;10IUT de Valence
2023-2024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18E84-0790-4B12-8D91-EFADD0676C68}">
  <sheetPr codeName="Feuil2"/>
  <dimension ref="A1:AG39"/>
  <sheetViews>
    <sheetView tabSelected="1" topLeftCell="K1" workbookViewId="0">
      <selection activeCell="T24" sqref="T24"/>
    </sheetView>
  </sheetViews>
  <sheetFormatPr baseColWidth="10" defaultColWidth="9.140625" defaultRowHeight="15.75" x14ac:dyDescent="0.25"/>
  <cols>
    <col min="1" max="1" width="15.7109375" style="23" customWidth="1"/>
    <col min="2" max="2" width="20.28515625" style="23" bestFit="1" customWidth="1"/>
    <col min="3" max="4" width="15.7109375" style="23" customWidth="1"/>
    <col min="5" max="6" width="18.7109375" style="23" customWidth="1"/>
    <col min="7" max="8" width="22.7109375" style="23" customWidth="1"/>
    <col min="9" max="10" width="31.7109375" style="23" customWidth="1"/>
    <col min="11" max="12" width="22.7109375" style="23" customWidth="1"/>
    <col min="13" max="14" width="15.7109375" style="23" customWidth="1"/>
    <col min="15" max="18" width="20.7109375" style="23" customWidth="1"/>
    <col min="19" max="20" width="24.7109375" style="23" customWidth="1"/>
    <col min="21" max="22" width="10.7109375" style="23" customWidth="1"/>
    <col min="23" max="24" width="15.7109375" style="23" customWidth="1"/>
    <col min="25" max="26" width="18.7109375" style="23" customWidth="1"/>
    <col min="27" max="28" width="9.140625" style="23"/>
    <col min="29" max="33" width="12.7109375" style="23" customWidth="1"/>
    <col min="34" max="16384" width="9.140625" style="23"/>
  </cols>
  <sheetData>
    <row r="1" spans="1:33" ht="15.75" customHeight="1" thickTop="1" x14ac:dyDescent="0.25">
      <c r="B1" s="24" t="s">
        <v>4</v>
      </c>
      <c r="C1" s="88" t="s">
        <v>12</v>
      </c>
      <c r="D1" s="85"/>
      <c r="E1" s="85" t="s">
        <v>15</v>
      </c>
      <c r="F1" s="85"/>
      <c r="G1" s="85" t="s">
        <v>29</v>
      </c>
      <c r="H1" s="85"/>
      <c r="I1" s="85" t="s">
        <v>33</v>
      </c>
      <c r="J1" s="85"/>
      <c r="K1" s="85" t="s">
        <v>13</v>
      </c>
      <c r="L1" s="85"/>
      <c r="M1" s="85" t="s">
        <v>16</v>
      </c>
      <c r="N1" s="85"/>
      <c r="O1" s="85" t="s">
        <v>32</v>
      </c>
      <c r="P1" s="85"/>
      <c r="Q1" s="85" t="s">
        <v>30</v>
      </c>
      <c r="R1" s="85"/>
      <c r="S1" s="85" t="s">
        <v>18</v>
      </c>
      <c r="T1" s="85"/>
      <c r="U1" s="85" t="s">
        <v>17</v>
      </c>
      <c r="V1" s="85"/>
      <c r="W1" s="85" t="s">
        <v>31</v>
      </c>
      <c r="X1" s="85"/>
      <c r="Y1" s="85" t="s">
        <v>37</v>
      </c>
      <c r="Z1" s="96"/>
      <c r="AC1" s="70" t="s">
        <v>38</v>
      </c>
      <c r="AD1" s="70"/>
      <c r="AE1" s="70"/>
      <c r="AF1" s="70"/>
      <c r="AG1" s="70"/>
    </row>
    <row r="2" spans="1:33" ht="16.5" thickBot="1" x14ac:dyDescent="0.3">
      <c r="B2" s="24" t="s">
        <v>5</v>
      </c>
      <c r="C2" s="89" t="s">
        <v>63</v>
      </c>
      <c r="D2" s="87"/>
      <c r="E2" s="86" t="s">
        <v>64</v>
      </c>
      <c r="F2" s="87"/>
      <c r="G2" s="86" t="s">
        <v>65</v>
      </c>
      <c r="H2" s="87"/>
      <c r="I2" s="86" t="s">
        <v>66</v>
      </c>
      <c r="J2" s="87"/>
      <c r="K2" s="86" t="s">
        <v>67</v>
      </c>
      <c r="L2" s="87"/>
      <c r="M2" s="86" t="s">
        <v>68</v>
      </c>
      <c r="N2" s="87"/>
      <c r="O2" s="86" t="s">
        <v>69</v>
      </c>
      <c r="P2" s="87"/>
      <c r="Q2" s="86" t="s">
        <v>70</v>
      </c>
      <c r="R2" s="87"/>
      <c r="S2" s="86" t="s">
        <v>71</v>
      </c>
      <c r="T2" s="87"/>
      <c r="U2" s="87" t="s">
        <v>36</v>
      </c>
      <c r="V2" s="87"/>
      <c r="W2" s="86" t="s">
        <v>72</v>
      </c>
      <c r="X2" s="87"/>
      <c r="Y2" s="86" t="s">
        <v>73</v>
      </c>
      <c r="Z2" s="97"/>
      <c r="AC2" s="70"/>
      <c r="AD2" s="70"/>
      <c r="AE2" s="70"/>
      <c r="AF2" s="70"/>
      <c r="AG2" s="70"/>
    </row>
    <row r="3" spans="1:33" ht="16.5" thickBot="1" x14ac:dyDescent="0.3">
      <c r="B3" s="25"/>
      <c r="C3" s="46" t="s">
        <v>39</v>
      </c>
      <c r="D3" s="47" t="s">
        <v>6</v>
      </c>
      <c r="E3" s="48" t="s">
        <v>39</v>
      </c>
      <c r="F3" s="49" t="s">
        <v>6</v>
      </c>
      <c r="G3" s="48" t="s">
        <v>39</v>
      </c>
      <c r="H3" s="49" t="s">
        <v>6</v>
      </c>
      <c r="I3" s="48" t="s">
        <v>39</v>
      </c>
      <c r="J3" s="49" t="s">
        <v>6</v>
      </c>
      <c r="K3" s="48" t="s">
        <v>39</v>
      </c>
      <c r="L3" s="49" t="s">
        <v>6</v>
      </c>
      <c r="M3" s="48" t="s">
        <v>39</v>
      </c>
      <c r="N3" s="49" t="s">
        <v>6</v>
      </c>
      <c r="O3" s="48" t="s">
        <v>39</v>
      </c>
      <c r="P3" s="49" t="s">
        <v>6</v>
      </c>
      <c r="Q3" s="48" t="s">
        <v>39</v>
      </c>
      <c r="R3" s="49" t="s">
        <v>6</v>
      </c>
      <c r="S3" s="48" t="s">
        <v>39</v>
      </c>
      <c r="T3" s="49" t="s">
        <v>6</v>
      </c>
      <c r="U3" s="48" t="s">
        <v>39</v>
      </c>
      <c r="V3" s="49" t="s">
        <v>6</v>
      </c>
      <c r="W3" s="48" t="s">
        <v>39</v>
      </c>
      <c r="X3" s="49" t="s">
        <v>6</v>
      </c>
      <c r="Y3" s="48" t="s">
        <v>39</v>
      </c>
      <c r="Z3" s="50" t="s">
        <v>6</v>
      </c>
      <c r="AC3" s="70"/>
      <c r="AD3" s="70"/>
      <c r="AE3" s="70"/>
      <c r="AF3" s="70"/>
      <c r="AG3" s="70"/>
    </row>
    <row r="4" spans="1:33" x14ac:dyDescent="0.25">
      <c r="C4" s="41"/>
      <c r="D4" s="42"/>
      <c r="E4" s="43"/>
      <c r="F4" s="44"/>
      <c r="G4" s="43"/>
      <c r="H4" s="44"/>
      <c r="I4" s="43"/>
      <c r="J4" s="44"/>
      <c r="K4" s="43"/>
      <c r="L4" s="44"/>
      <c r="M4" s="43"/>
      <c r="N4" s="44"/>
      <c r="O4" s="43"/>
      <c r="P4" s="44"/>
      <c r="Q4" s="43"/>
      <c r="R4" s="44"/>
      <c r="S4" s="43"/>
      <c r="T4" s="44"/>
      <c r="U4" s="43"/>
      <c r="V4" s="44"/>
      <c r="W4" s="43"/>
      <c r="X4" s="44"/>
      <c r="Y4" s="43"/>
      <c r="Z4" s="45"/>
    </row>
    <row r="5" spans="1:33" x14ac:dyDescent="0.25">
      <c r="A5" s="84" t="s">
        <v>52</v>
      </c>
      <c r="C5" s="26"/>
      <c r="D5" s="27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30"/>
    </row>
    <row r="6" spans="1:33" x14ac:dyDescent="0.25">
      <c r="A6" s="84"/>
      <c r="C6" s="26"/>
      <c r="D6" s="27"/>
      <c r="E6" s="29"/>
      <c r="F6" s="28"/>
      <c r="G6" s="29"/>
      <c r="H6" s="28"/>
      <c r="I6" s="29"/>
      <c r="J6" s="28"/>
      <c r="K6" s="29"/>
      <c r="L6" s="28"/>
      <c r="M6" s="29"/>
      <c r="N6" s="28"/>
      <c r="O6" s="29"/>
      <c r="P6" s="28"/>
      <c r="Q6" s="29"/>
      <c r="R6" s="28"/>
      <c r="S6" s="29"/>
      <c r="T6" s="28"/>
      <c r="U6" s="29"/>
      <c r="V6" s="28"/>
      <c r="W6" s="29"/>
      <c r="X6" s="28"/>
      <c r="Y6" s="29"/>
      <c r="Z6" s="30"/>
    </row>
    <row r="7" spans="1:33" x14ac:dyDescent="0.25">
      <c r="A7" s="84"/>
      <c r="C7" s="26"/>
      <c r="D7" s="27"/>
      <c r="E7" s="29"/>
      <c r="F7" s="28"/>
      <c r="G7" s="29"/>
      <c r="H7" s="28"/>
      <c r="I7" s="29"/>
      <c r="J7" s="28"/>
      <c r="K7" s="29"/>
      <c r="L7" s="28"/>
      <c r="M7" s="29"/>
      <c r="N7" s="28"/>
      <c r="O7" s="29"/>
      <c r="P7" s="28"/>
      <c r="Q7" s="29"/>
      <c r="R7" s="28"/>
      <c r="S7" s="29"/>
      <c r="T7" s="28"/>
      <c r="U7" s="29"/>
      <c r="V7" s="28"/>
      <c r="W7" s="29"/>
      <c r="X7" s="28"/>
      <c r="Y7" s="29"/>
      <c r="Z7" s="30"/>
    </row>
    <row r="8" spans="1:33" x14ac:dyDescent="0.25">
      <c r="A8" s="84"/>
      <c r="C8" s="26"/>
      <c r="D8" s="27"/>
      <c r="E8" s="29"/>
      <c r="F8" s="28"/>
      <c r="G8" s="29"/>
      <c r="H8" s="28"/>
      <c r="I8" s="29"/>
      <c r="J8" s="28"/>
      <c r="K8" s="29"/>
      <c r="L8" s="28"/>
      <c r="M8" s="29"/>
      <c r="N8" s="28"/>
      <c r="O8" s="29"/>
      <c r="P8" s="28"/>
      <c r="Q8" s="29"/>
      <c r="R8" s="28"/>
      <c r="S8" s="29"/>
      <c r="T8" s="28"/>
      <c r="U8" s="29"/>
      <c r="V8" s="28"/>
      <c r="W8" s="29"/>
      <c r="X8" s="28"/>
      <c r="Y8" s="29"/>
      <c r="Z8" s="30"/>
    </row>
    <row r="9" spans="1:33" x14ac:dyDescent="0.25">
      <c r="A9" s="84"/>
      <c r="C9" s="26"/>
      <c r="D9" s="27"/>
      <c r="E9" s="29"/>
      <c r="F9" s="28"/>
      <c r="G9" s="29"/>
      <c r="H9" s="28"/>
      <c r="I9" s="29"/>
      <c r="J9" s="28"/>
      <c r="K9" s="29"/>
      <c r="L9" s="28"/>
      <c r="M9" s="29"/>
      <c r="N9" s="28"/>
      <c r="O9" s="29"/>
      <c r="P9" s="28"/>
      <c r="Q9" s="29"/>
      <c r="R9" s="28"/>
      <c r="S9" s="29"/>
      <c r="T9" s="28"/>
      <c r="U9" s="29"/>
      <c r="V9" s="28"/>
      <c r="W9" s="29"/>
      <c r="X9" s="28"/>
      <c r="Y9" s="29"/>
      <c r="Z9" s="30"/>
    </row>
    <row r="10" spans="1:33" x14ac:dyDescent="0.25">
      <c r="A10" s="84"/>
      <c r="C10" s="26"/>
      <c r="D10" s="27"/>
      <c r="E10" s="29"/>
      <c r="F10" s="28"/>
      <c r="G10" s="29"/>
      <c r="H10" s="28"/>
      <c r="I10" s="29"/>
      <c r="J10" s="28"/>
      <c r="K10" s="29"/>
      <c r="L10" s="28"/>
      <c r="M10" s="29"/>
      <c r="N10" s="28"/>
      <c r="O10" s="29"/>
      <c r="P10" s="28"/>
      <c r="Q10" s="29"/>
      <c r="R10" s="28"/>
      <c r="S10" s="29"/>
      <c r="T10" s="28"/>
      <c r="U10" s="29"/>
      <c r="V10" s="28"/>
      <c r="W10" s="29"/>
      <c r="X10" s="28"/>
      <c r="Y10" s="29"/>
      <c r="Z10" s="30"/>
    </row>
    <row r="11" spans="1:33" x14ac:dyDescent="0.25">
      <c r="A11" s="84"/>
      <c r="C11" s="26"/>
      <c r="D11" s="27"/>
      <c r="E11" s="29"/>
      <c r="F11" s="28"/>
      <c r="G11" s="29"/>
      <c r="H11" s="28"/>
      <c r="I11" s="29"/>
      <c r="J11" s="28"/>
      <c r="K11" s="29"/>
      <c r="L11" s="28"/>
      <c r="M11" s="29"/>
      <c r="N11" s="28"/>
      <c r="O11" s="29"/>
      <c r="P11" s="28"/>
      <c r="Q11" s="29"/>
      <c r="R11" s="28"/>
      <c r="S11" s="29"/>
      <c r="T11" s="28"/>
      <c r="U11" s="29"/>
      <c r="V11" s="28"/>
      <c r="W11" s="29"/>
      <c r="X11" s="28"/>
      <c r="Y11" s="29"/>
      <c r="Z11" s="30"/>
    </row>
    <row r="12" spans="1:33" x14ac:dyDescent="0.25">
      <c r="A12" s="84"/>
      <c r="C12" s="26"/>
      <c r="D12" s="27"/>
      <c r="E12" s="29"/>
      <c r="F12" s="28"/>
      <c r="G12" s="29"/>
      <c r="H12" s="28"/>
      <c r="I12" s="29"/>
      <c r="J12" s="28"/>
      <c r="K12" s="29"/>
      <c r="L12" s="28"/>
      <c r="M12" s="29"/>
      <c r="N12" s="28"/>
      <c r="O12" s="29"/>
      <c r="P12" s="28"/>
      <c r="Q12" s="29"/>
      <c r="R12" s="28"/>
      <c r="S12" s="29"/>
      <c r="T12" s="28"/>
      <c r="U12" s="29"/>
      <c r="V12" s="28"/>
      <c r="W12" s="29"/>
      <c r="X12" s="28"/>
      <c r="Y12" s="29"/>
      <c r="Z12" s="30"/>
    </row>
    <row r="13" spans="1:33" x14ac:dyDescent="0.25">
      <c r="A13" s="84"/>
      <c r="C13" s="26"/>
      <c r="D13" s="27"/>
      <c r="E13" s="29"/>
      <c r="F13" s="28"/>
      <c r="G13" s="29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29"/>
      <c r="V13" s="28"/>
      <c r="W13" s="29"/>
      <c r="X13" s="28"/>
      <c r="Y13" s="29"/>
      <c r="Z13" s="30"/>
    </row>
    <row r="14" spans="1:33" x14ac:dyDescent="0.25">
      <c r="A14" s="84"/>
      <c r="C14" s="26"/>
      <c r="D14" s="27"/>
      <c r="E14" s="29"/>
      <c r="F14" s="28"/>
      <c r="G14" s="29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29"/>
      <c r="V14" s="28"/>
      <c r="W14" s="29"/>
      <c r="X14" s="28"/>
      <c r="Y14" s="29"/>
      <c r="Z14" s="30"/>
    </row>
    <row r="15" spans="1:33" x14ac:dyDescent="0.25">
      <c r="A15" s="84"/>
      <c r="C15" s="26"/>
      <c r="D15" s="27"/>
      <c r="E15" s="29"/>
      <c r="F15" s="28"/>
      <c r="G15" s="29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29"/>
      <c r="V15" s="28"/>
      <c r="W15" s="29"/>
      <c r="X15" s="28"/>
      <c r="Y15" s="29"/>
      <c r="Z15" s="30"/>
    </row>
    <row r="16" spans="1:33" x14ac:dyDescent="0.25">
      <c r="A16" s="84"/>
      <c r="C16" s="26"/>
      <c r="D16" s="27"/>
      <c r="E16" s="29"/>
      <c r="F16" s="28"/>
      <c r="G16" s="29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29"/>
      <c r="V16" s="28"/>
      <c r="W16" s="29"/>
      <c r="X16" s="28"/>
      <c r="Y16" s="29"/>
      <c r="Z16" s="30"/>
    </row>
    <row r="17" spans="1:26" x14ac:dyDescent="0.25">
      <c r="A17" s="84"/>
      <c r="C17" s="26"/>
      <c r="D17" s="27"/>
      <c r="E17" s="29"/>
      <c r="F17" s="28"/>
      <c r="G17" s="29"/>
      <c r="H17" s="28"/>
      <c r="I17" s="29"/>
      <c r="J17" s="28"/>
      <c r="K17" s="29"/>
      <c r="L17" s="28"/>
      <c r="M17" s="29"/>
      <c r="N17" s="28"/>
      <c r="O17" s="29"/>
      <c r="P17" s="28"/>
      <c r="Q17" s="29"/>
      <c r="R17" s="28"/>
      <c r="S17" s="29"/>
      <c r="T17" s="28"/>
      <c r="U17" s="29"/>
      <c r="V17" s="28"/>
      <c r="W17" s="29"/>
      <c r="X17" s="28"/>
      <c r="Y17" s="29"/>
      <c r="Z17" s="30"/>
    </row>
    <row r="18" spans="1:26" x14ac:dyDescent="0.25">
      <c r="A18" s="84"/>
      <c r="C18" s="26"/>
      <c r="D18" s="27"/>
      <c r="E18" s="29"/>
      <c r="F18" s="28"/>
      <c r="G18" s="29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28"/>
      <c r="S18" s="29"/>
      <c r="T18" s="28"/>
      <c r="U18" s="29"/>
      <c r="V18" s="28"/>
      <c r="W18" s="29"/>
      <c r="X18" s="28"/>
      <c r="Y18" s="29"/>
      <c r="Z18" s="30"/>
    </row>
    <row r="19" spans="1:26" x14ac:dyDescent="0.25">
      <c r="A19" s="84"/>
      <c r="C19" s="26"/>
      <c r="D19" s="27"/>
      <c r="E19" s="29"/>
      <c r="F19" s="28"/>
      <c r="G19" s="29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29"/>
      <c r="V19" s="28"/>
      <c r="W19" s="29"/>
      <c r="X19" s="28"/>
      <c r="Y19" s="29"/>
      <c r="Z19" s="30"/>
    </row>
    <row r="20" spans="1:26" x14ac:dyDescent="0.25">
      <c r="A20" s="84"/>
      <c r="C20" s="26"/>
      <c r="D20" s="27"/>
      <c r="E20" s="29"/>
      <c r="F20" s="28"/>
      <c r="G20" s="29"/>
      <c r="H20" s="28"/>
      <c r="I20" s="29"/>
      <c r="J20" s="28"/>
      <c r="K20" s="29"/>
      <c r="L20" s="28"/>
      <c r="M20" s="29"/>
      <c r="N20" s="28"/>
      <c r="O20" s="29"/>
      <c r="P20" s="28"/>
      <c r="Q20" s="125" t="s">
        <v>115</v>
      </c>
      <c r="R20" s="126"/>
      <c r="S20" s="125" t="s">
        <v>115</v>
      </c>
      <c r="T20" s="126"/>
      <c r="U20" s="29"/>
      <c r="V20" s="28"/>
      <c r="W20" s="29"/>
      <c r="X20" s="28"/>
      <c r="Y20" s="29"/>
      <c r="Z20" s="30"/>
    </row>
    <row r="21" spans="1:26" x14ac:dyDescent="0.25">
      <c r="A21" s="84"/>
      <c r="C21" s="26"/>
      <c r="D21" s="27"/>
      <c r="E21" s="29"/>
      <c r="F21" s="28"/>
      <c r="G21" s="29"/>
      <c r="H21" s="28"/>
      <c r="I21" s="29"/>
      <c r="J21" s="28"/>
      <c r="K21" s="29"/>
      <c r="L21" s="28"/>
      <c r="M21" s="29"/>
      <c r="N21" s="28"/>
      <c r="O21" s="29"/>
      <c r="P21" s="28"/>
      <c r="Q21" s="125" t="s">
        <v>116</v>
      </c>
      <c r="R21" s="126"/>
      <c r="S21" s="125" t="s">
        <v>116</v>
      </c>
      <c r="T21" s="126"/>
      <c r="U21" s="29"/>
      <c r="V21" s="28"/>
      <c r="W21" s="29"/>
      <c r="X21" s="28"/>
      <c r="Y21" s="29"/>
      <c r="Z21" s="30"/>
    </row>
    <row r="22" spans="1:26" x14ac:dyDescent="0.25">
      <c r="A22" s="84"/>
      <c r="C22" s="26"/>
      <c r="D22" s="27"/>
      <c r="E22" s="29"/>
      <c r="F22" s="28"/>
      <c r="G22" s="29"/>
      <c r="H22" s="28"/>
      <c r="I22" s="29"/>
      <c r="J22" s="28"/>
      <c r="K22" s="29"/>
      <c r="L22" s="28"/>
      <c r="M22" s="29"/>
      <c r="N22" s="28"/>
      <c r="O22" s="29"/>
      <c r="P22" s="28"/>
      <c r="Q22" s="125" t="s">
        <v>117</v>
      </c>
      <c r="R22" s="126"/>
      <c r="S22" s="125" t="s">
        <v>117</v>
      </c>
      <c r="T22" s="126"/>
      <c r="U22" s="29"/>
      <c r="V22" s="28"/>
      <c r="W22" s="29"/>
      <c r="X22" s="28"/>
      <c r="Y22" s="29"/>
      <c r="Z22" s="30"/>
    </row>
    <row r="23" spans="1:26" ht="16.5" thickBot="1" x14ac:dyDescent="0.3">
      <c r="C23" s="31"/>
      <c r="D23" s="32"/>
      <c r="E23" s="33"/>
      <c r="F23" s="34"/>
      <c r="G23" s="33"/>
      <c r="H23" s="34"/>
      <c r="I23" s="33"/>
      <c r="J23" s="34"/>
      <c r="K23" s="33"/>
      <c r="L23" s="34"/>
      <c r="M23" s="33"/>
      <c r="N23" s="34"/>
      <c r="O23" s="33"/>
      <c r="P23" s="34"/>
      <c r="Q23" s="127" t="s">
        <v>118</v>
      </c>
      <c r="R23" s="128"/>
      <c r="S23" s="127" t="s">
        <v>118</v>
      </c>
      <c r="T23" s="128"/>
      <c r="U23" s="33"/>
      <c r="V23" s="34"/>
      <c r="W23" s="33"/>
      <c r="X23" s="34"/>
      <c r="Y23" s="33"/>
      <c r="Z23" s="35"/>
    </row>
    <row r="24" spans="1:26" ht="16.5" thickBot="1" x14ac:dyDescent="0.3">
      <c r="C24" s="36" t="s">
        <v>40</v>
      </c>
      <c r="D24" s="37">
        <f>IFERROR(ROUND((C4*D4+C5*D5+C6*D6+C7*D7+C8*D8+C9*D9+C10*D10+C11*D11+C12*D12+C13*D13+C14*D14+C15*D15+C16*D16+C17*D17+C18*D18+C19*D19+C20*D20+C21*D21+C22*D22+C23*D23)/SUM(D4:D23),2),0)</f>
        <v>0</v>
      </c>
      <c r="E24" s="38" t="s">
        <v>40</v>
      </c>
      <c r="F24" s="39">
        <f>IFERROR(ROUND((E4*F4+E5*F5+E6*F6+E7*F7+E8*F8+E9*F9+E10*F10+E11*F11+E12*F12+E13*F13+E14*F14+E15*F15+E16*F16+E17*F17+E18*F18+E19*F19+E20*F20+E21*F21+E22*F22+E23*F23)/SUM(F4:F23),2),0)</f>
        <v>0</v>
      </c>
      <c r="G24" s="38" t="s">
        <v>40</v>
      </c>
      <c r="H24" s="39">
        <f>IFERROR(ROUND((G4*H4+G5*H5+G6*H6+G7*H7+G8*H8+G9*H9+G10*H10+G11*H11+G12*H12+G13*H13+G14*H14+G15*H15+G16*H16+G17*H17+G18*H18+G19*H19+G20*H20+G21*H21+G22*H22+G23*H23)/SUM(H4:H23),2),0)</f>
        <v>0</v>
      </c>
      <c r="I24" s="38" t="s">
        <v>40</v>
      </c>
      <c r="J24" s="39">
        <f>IFERROR(ROUND((I4*J4+I5*J5+I6*J6+I7*J7+I8*J8+I9*J9+I10*J10+I11*J11+I12*J12+I13*J13+I14*J14+I15*J15+I16*J16+I17*J17+I18*J18+I19*J19+I20*J20+I21*J21+I22*J22+I23*J23)/SUM(J4:J23),2),0)</f>
        <v>0</v>
      </c>
      <c r="K24" s="38" t="s">
        <v>40</v>
      </c>
      <c r="L24" s="39">
        <f>IFERROR(ROUND((K4*L4+K5*L5+K6*L6+K7*L7+K8*L8+K9*L9+K10*L10+K11*L11+K12*L12+K13*L13+K14*L14+K15*L15+K16*L16+K17*L17+K18*L18+K19*L19+K20*L20+K21*L21+K22*L22+K23*L23)/SUM(L4:L23),2),0)</f>
        <v>0</v>
      </c>
      <c r="M24" s="38" t="s">
        <v>40</v>
      </c>
      <c r="N24" s="39">
        <f>IFERROR(ROUND((M4*N4+M5*N5+M6*N6+M7*N7+M8*N8+M9*N9+M10*N10+M11*N11+M12*N12+M13*N13+M14*N14+M15*N15+M16*N16+M17*N17+M18*N18+M19*N19+M20*N20+M21*N21+M22*N22+M23*N23)/SUM(N4:N23),2),0)</f>
        <v>0</v>
      </c>
      <c r="O24" s="38" t="s">
        <v>40</v>
      </c>
      <c r="P24" s="39">
        <f>IFERROR(ROUND((O4*P4+O5*P5+O6*P6+O7*P7+O8*P8+O9*P9+O10*P10+O11*P11+O12*P12+O13*P13+O14*P14+O15*P15+O16*P16+O17*P17+O18*P18+O19*P19+O20*P20+O21*P21+O22*P22+O23*P23)/SUM(P4:P23),2),0)</f>
        <v>0</v>
      </c>
      <c r="Q24" s="38" t="s">
        <v>40</v>
      </c>
      <c r="R24" s="129">
        <f>IFERROR(ROUND((((Q4*R4+Q5*R5+Q6*R6+Q7*R7+Q8*R8+Q9*R9+Q10*R10+Q11*R11+Q12*R12+Q13*R13+Q14*R14+Q15*R15+Q16*R16+Q17*R17+Q18*R18+Q19*R19)/SUM(R4:R19))+((R20+R21+R22)/3))/2+R23,2),0)</f>
        <v>0</v>
      </c>
      <c r="S24" s="38" t="s">
        <v>40</v>
      </c>
      <c r="T24" s="129">
        <f t="shared" ref="T24" si="0">IFERROR(ROUND((((S4*T4+S5*T5+S6*T6+S7*T7+S8*T8+S9*T9+S10*T10+S11*T11+S12*T12+S13*T13+S14*T14+S15*T15+S16*T16+S17*T17+S18*T18+S19*T19)/SUM(T4:T19))+((T20+T21+T22)/3))/2+T23,2),0)</f>
        <v>0</v>
      </c>
      <c r="U24" s="38" t="s">
        <v>40</v>
      </c>
      <c r="V24" s="39">
        <f>IFERROR(ROUND((U4*V4+U5*V5+U6*V6+U7*V7+U8*V8+U9*V9+U10*V10+U11*V11+U12*V12+U13*V13+U14*V14+U15*V15+U16*V16+U17*V17+U18*V18+U19*V19+U20*V20+U21*V21+U22*V22+U23*V23)/SUM(V4:V23),2),0)</f>
        <v>0</v>
      </c>
      <c r="W24" s="38" t="s">
        <v>40</v>
      </c>
      <c r="X24" s="39">
        <f>IFERROR(ROUND((W4*X4+W5*X5+W6*X6+W7*X7+W8*X8+W9*X9+W10*X10+W11*X11+W12*X12+W13*X13+W14*X14+W15*X15+W16*X16+W17*X17+W18*X18+W19*X19+W20*X20+W21*X21+W22*X22+W23*X23)/SUM(X4:X23),2),0)</f>
        <v>0</v>
      </c>
      <c r="Y24" s="38" t="s">
        <v>40</v>
      </c>
      <c r="Z24" s="40">
        <f>IFERROR(ROUND((Y4*Z4+Y5*Z5+Y6*Z6+Y7*Z7+Y8*Z8+Y9*Z9+Y10*Z10+Y11*Z11+Y12*Z12+Y13*Z13+Y14*Z14+Y15*Z15+Y16*Z16+Y17*Z17+Y18*Z18+Y19*Z19+Y20*Z20+Y21*Z21+Y22*Z22+Y23*Z23)/SUM(Z4:Z23),2),0)</f>
        <v>0</v>
      </c>
    </row>
    <row r="25" spans="1:26" ht="17.25" thickTop="1" thickBot="1" x14ac:dyDescent="0.3"/>
    <row r="26" spans="1:26" ht="17.25" thickTop="1" thickBot="1" x14ac:dyDescent="0.3">
      <c r="C26" s="92" t="s">
        <v>41</v>
      </c>
      <c r="D26" s="93"/>
      <c r="E26" s="93"/>
      <c r="F26" s="51">
        <f>AVERAGE(D24,F24,H24,J24,L24,N24,P24,R24,T24,V24,X24,Z24)</f>
        <v>0</v>
      </c>
    </row>
    <row r="27" spans="1:26" ht="17.25" thickTop="1" thickBot="1" x14ac:dyDescent="0.3"/>
    <row r="28" spans="1:26" ht="16.5" thickTop="1" x14ac:dyDescent="0.25">
      <c r="B28" s="24" t="s">
        <v>4</v>
      </c>
      <c r="C28" s="106" t="s">
        <v>9</v>
      </c>
      <c r="D28" s="90"/>
      <c r="E28" s="90"/>
      <c r="F28" s="90" t="s">
        <v>11</v>
      </c>
      <c r="G28" s="90"/>
      <c r="H28" s="90" t="s">
        <v>14</v>
      </c>
      <c r="I28" s="90"/>
      <c r="J28" s="52" t="s">
        <v>10</v>
      </c>
      <c r="K28" s="52" t="s">
        <v>19</v>
      </c>
      <c r="L28" s="90" t="s">
        <v>21</v>
      </c>
      <c r="M28" s="90"/>
      <c r="N28" s="90"/>
      <c r="O28" s="102"/>
    </row>
    <row r="29" spans="1:26" ht="16.5" thickBot="1" x14ac:dyDescent="0.3">
      <c r="B29" s="24" t="s">
        <v>42</v>
      </c>
      <c r="C29" s="98" t="s">
        <v>43</v>
      </c>
      <c r="D29" s="99"/>
      <c r="E29" s="99"/>
      <c r="F29" s="99" t="s">
        <v>44</v>
      </c>
      <c r="G29" s="99"/>
      <c r="H29" s="99" t="s">
        <v>45</v>
      </c>
      <c r="I29" s="99"/>
      <c r="J29" s="54" t="s">
        <v>46</v>
      </c>
      <c r="K29" s="54" t="s">
        <v>47</v>
      </c>
      <c r="L29" s="99" t="s">
        <v>48</v>
      </c>
      <c r="M29" s="99"/>
      <c r="N29" s="99"/>
      <c r="O29" s="101"/>
    </row>
    <row r="30" spans="1:26" ht="16.5" thickBot="1" x14ac:dyDescent="0.3">
      <c r="C30" s="94" t="s">
        <v>39</v>
      </c>
      <c r="D30" s="95"/>
      <c r="E30" s="95"/>
      <c r="F30" s="95" t="s">
        <v>39</v>
      </c>
      <c r="G30" s="95"/>
      <c r="H30" s="95" t="s">
        <v>39</v>
      </c>
      <c r="I30" s="95"/>
      <c r="J30" s="55" t="s">
        <v>39</v>
      </c>
      <c r="K30" s="55" t="s">
        <v>39</v>
      </c>
      <c r="L30" s="95" t="s">
        <v>39</v>
      </c>
      <c r="M30" s="95"/>
      <c r="N30" s="95"/>
      <c r="O30" s="100"/>
    </row>
    <row r="31" spans="1:26" ht="16.5" thickBot="1" x14ac:dyDescent="0.3">
      <c r="C31" s="103"/>
      <c r="D31" s="104"/>
      <c r="E31" s="104"/>
      <c r="F31" s="104"/>
      <c r="G31" s="104"/>
      <c r="H31" s="104"/>
      <c r="I31" s="104"/>
      <c r="J31" s="53"/>
      <c r="K31" s="53"/>
      <c r="L31" s="104"/>
      <c r="M31" s="104"/>
      <c r="N31" s="104"/>
      <c r="O31" s="105"/>
    </row>
    <row r="32" spans="1:26" ht="17.25" thickTop="1" thickBot="1" x14ac:dyDescent="0.3"/>
    <row r="33" spans="3:6" ht="17.25" thickTop="1" thickBot="1" x14ac:dyDescent="0.3">
      <c r="C33" s="92" t="s">
        <v>49</v>
      </c>
      <c r="D33" s="93"/>
      <c r="E33" s="93"/>
      <c r="F33" s="51">
        <f>IFERROR(AVERAGE(C31,F31,H31,J31,K31,L31),0)</f>
        <v>0</v>
      </c>
    </row>
    <row r="34" spans="3:6" ht="16.5" thickTop="1" x14ac:dyDescent="0.25"/>
    <row r="35" spans="3:6" ht="16.5" thickBot="1" x14ac:dyDescent="0.3"/>
    <row r="36" spans="3:6" ht="17.25" thickTop="1" thickBot="1" x14ac:dyDescent="0.3">
      <c r="C36" s="92" t="s">
        <v>50</v>
      </c>
      <c r="D36" s="93"/>
      <c r="E36" s="93"/>
      <c r="F36" s="51">
        <f>(C31*'Moyennes Semestre 1'!C5+'Notes Semestre 1'!F31*'Moyennes Semestre 1'!D6+'Notes Semestre 1'!H31*'Moyennes Semestre 1'!C7+'Notes Semestre 1'!J31*'Moyennes Semestre 1'!D8+'Notes Semestre 1'!K31*'Moyennes Semestre 1'!D9+'Notes Semestre 1'!L31*'Moyennes Semestre 1'!D10+'Notes Semestre 1'!D24*'Moyennes Semestre 1'!C16+'Notes Semestre 1'!F24*'Moyennes Semestre 1'!C17+'Notes Semestre 1'!H24*'Moyennes Semestre 1'!C18+'Notes Semestre 1'!J24*'Moyennes Semestre 1'!C19+'Notes Semestre 1'!L24*'Moyennes Semestre 1'!C20+'Notes Semestre 1'!N24*'Moyennes Semestre 1'!C21+'Notes Semestre 1'!P24*'Moyennes Semestre 1'!C22+'Notes Semestre 1'!R24*'Moyennes Semestre 1'!C23+'Notes Semestre 1'!T24*'Moyennes Semestre 1'!C24+'Notes Semestre 1'!V24*'Moyennes Semestre 1'!C25+'Notes Semestre 1'!X24*'Moyennes Semestre 1'!C26+'Notes Semestre 1'!Z24*'Moyennes Semestre 1'!C27)/('Moyennes Semestre 1'!C12+'Moyennes Semestre 1'!C28)</f>
        <v>0</v>
      </c>
    </row>
    <row r="37" spans="3:6" ht="16.5" thickTop="1" x14ac:dyDescent="0.25"/>
    <row r="38" spans="3:6" x14ac:dyDescent="0.25">
      <c r="C38" s="91" t="s">
        <v>53</v>
      </c>
      <c r="D38" s="91"/>
      <c r="E38" s="91"/>
      <c r="F38" s="91"/>
    </row>
    <row r="39" spans="3:6" x14ac:dyDescent="0.25">
      <c r="C39" s="91"/>
      <c r="D39" s="91"/>
      <c r="E39" s="91"/>
      <c r="F39" s="91"/>
    </row>
  </sheetData>
  <mergeCells count="46">
    <mergeCell ref="AC1:AG3"/>
    <mergeCell ref="C31:E31"/>
    <mergeCell ref="F31:G31"/>
    <mergeCell ref="H31:I31"/>
    <mergeCell ref="L31:O31"/>
    <mergeCell ref="K1:L1"/>
    <mergeCell ref="K2:L2"/>
    <mergeCell ref="C26:E26"/>
    <mergeCell ref="Q1:R1"/>
    <mergeCell ref="Q2:R2"/>
    <mergeCell ref="O1:P1"/>
    <mergeCell ref="O2:P2"/>
    <mergeCell ref="M1:N1"/>
    <mergeCell ref="M2:N2"/>
    <mergeCell ref="C28:E28"/>
    <mergeCell ref="H30:I30"/>
    <mergeCell ref="F30:G30"/>
    <mergeCell ref="Y1:Z1"/>
    <mergeCell ref="Y2:Z2"/>
    <mergeCell ref="W1:X1"/>
    <mergeCell ref="W2:X2"/>
    <mergeCell ref="U1:V1"/>
    <mergeCell ref="U2:V2"/>
    <mergeCell ref="H29:I29"/>
    <mergeCell ref="H28:I28"/>
    <mergeCell ref="I2:J2"/>
    <mergeCell ref="L30:O30"/>
    <mergeCell ref="F29:G29"/>
    <mergeCell ref="L29:O29"/>
    <mergeCell ref="L28:O28"/>
    <mergeCell ref="F28:G28"/>
    <mergeCell ref="A5:A22"/>
    <mergeCell ref="C38:F39"/>
    <mergeCell ref="C36:E36"/>
    <mergeCell ref="C30:E30"/>
    <mergeCell ref="C29:E29"/>
    <mergeCell ref="C33:E33"/>
    <mergeCell ref="S1:T1"/>
    <mergeCell ref="S2:T2"/>
    <mergeCell ref="C1:D1"/>
    <mergeCell ref="C2:D2"/>
    <mergeCell ref="E1:F1"/>
    <mergeCell ref="E2:F2"/>
    <mergeCell ref="G1:H1"/>
    <mergeCell ref="G2:H2"/>
    <mergeCell ref="I1:J1"/>
  </mergeCells>
  <conditionalFormatting sqref="Z24 X24 V24 P24 N24 L24 J24 H24 F24 D24 C31 F31 H31 J31:L31 F33 F36 F26">
    <cfRule type="expression" dxfId="20" priority="7">
      <formula>C24&lt;8</formula>
    </cfRule>
    <cfRule type="expression" dxfId="19" priority="8">
      <formula>C24&lt;10</formula>
    </cfRule>
    <cfRule type="expression" dxfId="18" priority="9">
      <formula>C24&gt;=10</formula>
    </cfRule>
  </conditionalFormatting>
  <conditionalFormatting sqref="R24">
    <cfRule type="expression" dxfId="8" priority="4">
      <formula>R24&lt;8</formula>
    </cfRule>
    <cfRule type="expression" dxfId="7" priority="5">
      <formula>R24&lt;10</formula>
    </cfRule>
    <cfRule type="expression" dxfId="6" priority="6">
      <formula>R24&gt;=10</formula>
    </cfRule>
  </conditionalFormatting>
  <conditionalFormatting sqref="T24">
    <cfRule type="expression" dxfId="5" priority="1">
      <formula>T24&lt;8</formula>
    </cfRule>
    <cfRule type="expression" dxfId="4" priority="2">
      <formula>T24&lt;10</formula>
    </cfRule>
    <cfRule type="expression" dxfId="3" priority="3">
      <formula>T24&gt;=10</formula>
    </cfRule>
  </conditionalFormatting>
  <hyperlinks>
    <hyperlink ref="A5:A22" location="'Notes Semestre 1'!C4" display="Remplissez vos notes et les coefficients associés (ou uniquement la note finale (sans coefficient) pour les SAÉs) ci-contre pour obtenir vos moyennes dans la feuille &quot;Moyennes Semestre 1&quot;." xr:uid="{E6EFBB87-D4FE-479F-8FF0-F029FCD0A144}"/>
    <hyperlink ref="C38:F39" location="'Moyennes Semestre 1'!N4" display="Voir ma moyenne pour chaque UE." xr:uid="{5F9B15C9-F233-403D-9A6F-448FE6969C5F}"/>
  </hyperlink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221C5-9313-4CD6-92D2-8BAD38DB7EFA}">
  <sheetPr>
    <pageSetUpPr fitToPage="1"/>
  </sheetPr>
  <dimension ref="A1:R34"/>
  <sheetViews>
    <sheetView workbookViewId="0">
      <selection activeCell="N3" sqref="N3"/>
    </sheetView>
  </sheetViews>
  <sheetFormatPr baseColWidth="10" defaultColWidth="10.85546875" defaultRowHeight="15.75" x14ac:dyDescent="0.25"/>
  <cols>
    <col min="1" max="1" width="6.42578125" style="1" customWidth="1"/>
    <col min="2" max="2" width="65.42578125" style="1" bestFit="1" customWidth="1"/>
    <col min="3" max="3" width="6" style="1" bestFit="1" customWidth="1"/>
    <col min="4" max="4" width="7.28515625" style="1" customWidth="1"/>
    <col min="5" max="5" width="5.5703125" style="1" customWidth="1"/>
    <col min="6" max="6" width="18.5703125" style="1" bestFit="1" customWidth="1"/>
    <col min="7" max="7" width="6" style="1" bestFit="1" customWidth="1"/>
    <col min="8" max="8" width="7.28515625" style="1" customWidth="1"/>
    <col min="9" max="9" width="4" style="1" customWidth="1"/>
    <col min="10" max="10" width="18.5703125" style="1" bestFit="1" customWidth="1"/>
    <col min="11" max="11" width="6" style="1" bestFit="1" customWidth="1"/>
    <col min="12" max="12" width="7.7109375" style="1" customWidth="1"/>
    <col min="13" max="16384" width="10.85546875" style="1"/>
  </cols>
  <sheetData>
    <row r="1" spans="1:18" s="2" customFormat="1" ht="21.75" thickBot="1" x14ac:dyDescent="0.4">
      <c r="A1" s="119" t="s">
        <v>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N1" s="70" t="s">
        <v>114</v>
      </c>
      <c r="O1" s="70"/>
      <c r="P1" s="70"/>
      <c r="Q1" s="70"/>
      <c r="R1" s="70"/>
    </row>
    <row r="2" spans="1:18" ht="16.5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N2" s="70"/>
      <c r="O2" s="70"/>
      <c r="P2" s="70"/>
      <c r="Q2" s="70"/>
      <c r="R2" s="70"/>
    </row>
    <row r="3" spans="1:18" ht="16.5" thickBot="1" x14ac:dyDescent="0.3">
      <c r="A3" s="62"/>
      <c r="E3" s="4"/>
      <c r="F3" s="117" t="s">
        <v>95</v>
      </c>
      <c r="G3" s="74"/>
      <c r="H3" s="75"/>
      <c r="I3" s="4"/>
      <c r="J3" s="117" t="s">
        <v>96</v>
      </c>
      <c r="K3" s="74"/>
      <c r="L3" s="75"/>
    </row>
    <row r="4" spans="1:18" ht="15.75" customHeight="1" x14ac:dyDescent="0.25">
      <c r="A4" s="79" t="s">
        <v>1</v>
      </c>
      <c r="B4" s="80"/>
      <c r="C4" s="80"/>
      <c r="D4" s="81"/>
      <c r="E4" s="4"/>
      <c r="F4" s="9" t="s">
        <v>8</v>
      </c>
      <c r="G4" s="10" t="s">
        <v>6</v>
      </c>
      <c r="H4" s="11" t="s">
        <v>7</v>
      </c>
      <c r="I4" s="4"/>
      <c r="J4" s="9" t="s">
        <v>8</v>
      </c>
      <c r="K4" s="10" t="s">
        <v>6</v>
      </c>
      <c r="L4" s="11" t="s">
        <v>7</v>
      </c>
      <c r="N4" s="84" t="s">
        <v>55</v>
      </c>
      <c r="O4" s="84"/>
      <c r="P4" s="84"/>
      <c r="Q4" s="84"/>
      <c r="R4" s="84"/>
    </row>
    <row r="5" spans="1:18" x14ac:dyDescent="0.25">
      <c r="A5" s="6" t="s">
        <v>4</v>
      </c>
      <c r="B5" s="57" t="s">
        <v>42</v>
      </c>
      <c r="C5" s="7" t="s">
        <v>6</v>
      </c>
      <c r="D5" s="8" t="s">
        <v>7</v>
      </c>
      <c r="E5" s="4"/>
      <c r="F5" s="58" t="s">
        <v>56</v>
      </c>
      <c r="G5" s="13">
        <v>38</v>
      </c>
      <c r="H5" s="14">
        <f>D6</f>
        <v>0</v>
      </c>
      <c r="I5" s="4"/>
      <c r="J5" s="58" t="s">
        <v>59</v>
      </c>
      <c r="K5" s="13">
        <v>38</v>
      </c>
      <c r="L5" s="14">
        <f>D9</f>
        <v>0</v>
      </c>
      <c r="N5" s="84"/>
      <c r="O5" s="84"/>
      <c r="P5" s="84"/>
      <c r="Q5" s="84"/>
      <c r="R5" s="84"/>
    </row>
    <row r="6" spans="1:18" x14ac:dyDescent="0.25">
      <c r="A6" s="58" t="s">
        <v>56</v>
      </c>
      <c r="B6" s="59" t="s">
        <v>75</v>
      </c>
      <c r="C6" s="13">
        <f>G5</f>
        <v>38</v>
      </c>
      <c r="D6" s="14">
        <f>'Notes Semestre 2'!C31</f>
        <v>0</v>
      </c>
      <c r="E6" s="4"/>
      <c r="F6" s="58" t="s">
        <v>62</v>
      </c>
      <c r="G6" s="13">
        <v>2</v>
      </c>
      <c r="H6" s="14">
        <f>D12</f>
        <v>0</v>
      </c>
      <c r="I6" s="4"/>
      <c r="J6" s="58" t="s">
        <v>62</v>
      </c>
      <c r="K6" s="13">
        <v>2</v>
      </c>
      <c r="L6" s="14">
        <f>D12</f>
        <v>0</v>
      </c>
      <c r="N6" s="84"/>
      <c r="O6" s="84"/>
      <c r="P6" s="84"/>
      <c r="Q6" s="84"/>
      <c r="R6" s="84"/>
    </row>
    <row r="7" spans="1:18" x14ac:dyDescent="0.25">
      <c r="A7" s="58" t="s">
        <v>57</v>
      </c>
      <c r="B7" s="59" t="s">
        <v>76</v>
      </c>
      <c r="C7" s="13">
        <f>G16</f>
        <v>38</v>
      </c>
      <c r="D7" s="14">
        <f>'Notes Semestre 2'!F31</f>
        <v>0</v>
      </c>
      <c r="E7" s="4"/>
      <c r="F7" s="58" t="s">
        <v>81</v>
      </c>
      <c r="G7" s="13">
        <v>21</v>
      </c>
      <c r="H7" s="14">
        <f>D18</f>
        <v>0</v>
      </c>
      <c r="I7" s="4"/>
      <c r="J7" s="58" t="s">
        <v>86</v>
      </c>
      <c r="K7" s="13">
        <v>30</v>
      </c>
      <c r="L7" s="14">
        <f>D23</f>
        <v>0</v>
      </c>
    </row>
    <row r="8" spans="1:18" x14ac:dyDescent="0.25">
      <c r="A8" s="58" t="s">
        <v>58</v>
      </c>
      <c r="B8" s="59" t="s">
        <v>77</v>
      </c>
      <c r="C8" s="13">
        <f>G27</f>
        <v>38</v>
      </c>
      <c r="D8" s="14">
        <f>'Notes Semestre 2'!I31</f>
        <v>0</v>
      </c>
      <c r="E8" s="4"/>
      <c r="F8" s="58" t="s">
        <v>82</v>
      </c>
      <c r="G8" s="13">
        <v>21</v>
      </c>
      <c r="H8" s="14">
        <f>D19</f>
        <v>0</v>
      </c>
      <c r="I8" s="4"/>
      <c r="J8" s="58" t="s">
        <v>88</v>
      </c>
      <c r="K8" s="13">
        <v>12</v>
      </c>
      <c r="L8" s="14">
        <f>D25</f>
        <v>0</v>
      </c>
    </row>
    <row r="9" spans="1:18" x14ac:dyDescent="0.25">
      <c r="A9" s="58" t="s">
        <v>59</v>
      </c>
      <c r="B9" s="59" t="s">
        <v>78</v>
      </c>
      <c r="C9" s="13">
        <f>K5</f>
        <v>38</v>
      </c>
      <c r="D9" s="14">
        <f>'Notes Semestre 2'!K31</f>
        <v>0</v>
      </c>
      <c r="E9" s="4"/>
      <c r="F9" s="58" t="s">
        <v>83</v>
      </c>
      <c r="G9" s="13">
        <v>12</v>
      </c>
      <c r="H9" s="14">
        <f>D20</f>
        <v>0</v>
      </c>
      <c r="I9" s="4"/>
      <c r="J9" s="58" t="s">
        <v>90</v>
      </c>
      <c r="K9" s="13">
        <v>12</v>
      </c>
      <c r="L9" s="14">
        <f>D27</f>
        <v>0</v>
      </c>
    </row>
    <row r="10" spans="1:18" x14ac:dyDescent="0.25">
      <c r="A10" s="58" t="s">
        <v>60</v>
      </c>
      <c r="B10" s="59" t="s">
        <v>79</v>
      </c>
      <c r="C10" s="13">
        <f>K15</f>
        <v>38</v>
      </c>
      <c r="D10" s="14">
        <f>'Notes Semestre 2'!M31</f>
        <v>0</v>
      </c>
      <c r="E10" s="4"/>
      <c r="F10" s="58" t="s">
        <v>93</v>
      </c>
      <c r="G10" s="13">
        <v>6</v>
      </c>
      <c r="H10" s="14">
        <f>D30</f>
        <v>0</v>
      </c>
      <c r="I10" s="4"/>
      <c r="J10" s="58" t="s">
        <v>92</v>
      </c>
      <c r="K10" s="13">
        <v>6</v>
      </c>
      <c r="L10" s="14">
        <f>D29</f>
        <v>0</v>
      </c>
    </row>
    <row r="11" spans="1:18" ht="16.5" thickBot="1" x14ac:dyDescent="0.3">
      <c r="A11" s="58" t="s">
        <v>61</v>
      </c>
      <c r="B11" s="59" t="s">
        <v>80</v>
      </c>
      <c r="C11" s="13">
        <f>K27</f>
        <v>38</v>
      </c>
      <c r="D11" s="14">
        <f>'Notes Semestre 2'!O31</f>
        <v>0</v>
      </c>
      <c r="E11" s="4"/>
      <c r="F11" s="15" t="s">
        <v>20</v>
      </c>
      <c r="G11" s="16">
        <f>SUM(G5:G10)</f>
        <v>100</v>
      </c>
      <c r="H11" s="17">
        <f>ROUND((H5*G5+H6*G6+H7*G7+H8*G8+G9*H9+G10*H10)/G11,2)</f>
        <v>0</v>
      </c>
      <c r="J11" s="15" t="s">
        <v>20</v>
      </c>
      <c r="K11" s="16">
        <f>SUM(K5:K10)</f>
        <v>100</v>
      </c>
      <c r="L11" s="17">
        <f>ROUND((L5*K5+L6*K6+L8*K8+L7*K7+K9*L9+K10*L10)/K11,2)</f>
        <v>0</v>
      </c>
    </row>
    <row r="12" spans="1:18" ht="16.5" thickBot="1" x14ac:dyDescent="0.3">
      <c r="A12" s="58" t="s">
        <v>62</v>
      </c>
      <c r="B12" s="13" t="s">
        <v>23</v>
      </c>
      <c r="C12" s="13">
        <f>G6+G17+G28+K6+K16+K28</f>
        <v>12</v>
      </c>
      <c r="D12" s="14">
        <f>'Notes Semestre 2'!R31</f>
        <v>0</v>
      </c>
      <c r="E12" s="4"/>
      <c r="L12" s="63"/>
    </row>
    <row r="13" spans="1:18" ht="16.5" thickBot="1" x14ac:dyDescent="0.3">
      <c r="A13" s="115" t="s">
        <v>27</v>
      </c>
      <c r="B13" s="116"/>
      <c r="C13" s="18">
        <f>SUM(C6:C12)</f>
        <v>240</v>
      </c>
      <c r="D13" s="19">
        <f>ROUND((D6*C6+D7*C7+D8*C8+D9*C9+D10*C10+D11*C11+C12*D12)/C13,2)</f>
        <v>0</v>
      </c>
      <c r="E13" s="4"/>
      <c r="J13" s="118" t="s">
        <v>113</v>
      </c>
      <c r="K13" s="110"/>
      <c r="L13" s="111"/>
    </row>
    <row r="14" spans="1:18" x14ac:dyDescent="0.25">
      <c r="A14" s="3"/>
      <c r="B14" s="4"/>
      <c r="C14" s="4"/>
      <c r="D14" s="4"/>
      <c r="E14" s="4"/>
      <c r="F14" s="117" t="s">
        <v>99</v>
      </c>
      <c r="G14" s="74"/>
      <c r="H14" s="75"/>
      <c r="I14" s="4"/>
      <c r="J14" s="9" t="s">
        <v>8</v>
      </c>
      <c r="K14" s="10" t="s">
        <v>6</v>
      </c>
      <c r="L14" s="11" t="s">
        <v>7</v>
      </c>
    </row>
    <row r="15" spans="1:18" ht="16.5" thickBot="1" x14ac:dyDescent="0.3">
      <c r="A15" s="62"/>
      <c r="E15" s="4"/>
      <c r="F15" s="9" t="s">
        <v>8</v>
      </c>
      <c r="G15" s="10" t="s">
        <v>6</v>
      </c>
      <c r="H15" s="11" t="s">
        <v>7</v>
      </c>
      <c r="I15" s="4"/>
      <c r="J15" s="58" t="s">
        <v>60</v>
      </c>
      <c r="K15" s="13">
        <v>38</v>
      </c>
      <c r="L15" s="14">
        <f>D10</f>
        <v>0</v>
      </c>
    </row>
    <row r="16" spans="1:18" x14ac:dyDescent="0.25">
      <c r="A16" s="112" t="s">
        <v>28</v>
      </c>
      <c r="B16" s="113"/>
      <c r="C16" s="113"/>
      <c r="D16" s="114"/>
      <c r="E16" s="4"/>
      <c r="F16" s="58" t="s">
        <v>57</v>
      </c>
      <c r="G16" s="13">
        <v>38</v>
      </c>
      <c r="H16" s="14">
        <f>D7</f>
        <v>0</v>
      </c>
      <c r="I16" s="4"/>
      <c r="J16" s="58" t="s">
        <v>62</v>
      </c>
      <c r="K16" s="13">
        <v>2</v>
      </c>
      <c r="L16" s="14">
        <f>D12</f>
        <v>0</v>
      </c>
    </row>
    <row r="17" spans="1:12" x14ac:dyDescent="0.25">
      <c r="A17" s="9" t="s">
        <v>4</v>
      </c>
      <c r="B17" s="20" t="s">
        <v>5</v>
      </c>
      <c r="C17" s="20" t="s">
        <v>6</v>
      </c>
      <c r="D17" s="21" t="s">
        <v>7</v>
      </c>
      <c r="E17" s="4"/>
      <c r="F17" s="58" t="s">
        <v>62</v>
      </c>
      <c r="G17" s="13">
        <v>2</v>
      </c>
      <c r="H17" s="14">
        <f>D12</f>
        <v>0</v>
      </c>
      <c r="I17" s="4"/>
      <c r="J17" s="58" t="s">
        <v>82</v>
      </c>
      <c r="K17" s="13">
        <v>3</v>
      </c>
      <c r="L17" s="14">
        <f>D19</f>
        <v>0</v>
      </c>
    </row>
    <row r="18" spans="1:12" x14ac:dyDescent="0.25">
      <c r="A18" s="58" t="s">
        <v>81</v>
      </c>
      <c r="B18" s="59" t="s">
        <v>100</v>
      </c>
      <c r="C18" s="13">
        <f>G7+G18</f>
        <v>36</v>
      </c>
      <c r="D18" s="14">
        <f>'Notes Semestre 2'!D24</f>
        <v>0</v>
      </c>
      <c r="E18" s="4"/>
      <c r="F18" s="58" t="s">
        <v>81</v>
      </c>
      <c r="G18" s="13">
        <v>15</v>
      </c>
      <c r="H18" s="14">
        <f>D18</f>
        <v>0</v>
      </c>
      <c r="I18" s="4"/>
      <c r="J18" s="58" t="s">
        <v>83</v>
      </c>
      <c r="K18" s="13">
        <v>6</v>
      </c>
      <c r="L18" s="14">
        <f>D20</f>
        <v>0</v>
      </c>
    </row>
    <row r="19" spans="1:12" x14ac:dyDescent="0.25">
      <c r="A19" s="58" t="s">
        <v>82</v>
      </c>
      <c r="B19" s="59" t="s">
        <v>101</v>
      </c>
      <c r="C19" s="13">
        <f>G8+K17+K29</f>
        <v>28</v>
      </c>
      <c r="D19" s="14">
        <f>'Notes Semestre 2'!F24</f>
        <v>0</v>
      </c>
      <c r="E19" s="4"/>
      <c r="F19" s="58" t="s">
        <v>84</v>
      </c>
      <c r="G19" s="13">
        <v>12</v>
      </c>
      <c r="H19" s="14">
        <f>D21</f>
        <v>0</v>
      </c>
      <c r="I19" s="4"/>
      <c r="J19" s="58" t="s">
        <v>87</v>
      </c>
      <c r="K19" s="13">
        <v>6</v>
      </c>
      <c r="L19" s="14">
        <f>D24</f>
        <v>0</v>
      </c>
    </row>
    <row r="20" spans="1:12" x14ac:dyDescent="0.25">
      <c r="A20" s="58" t="s">
        <v>83</v>
      </c>
      <c r="B20" s="59" t="s">
        <v>102</v>
      </c>
      <c r="C20" s="13">
        <f>G9+K18</f>
        <v>18</v>
      </c>
      <c r="D20" s="14">
        <f>'Notes Semestre 2'!H24</f>
        <v>0</v>
      </c>
      <c r="E20" s="4"/>
      <c r="F20" s="58" t="s">
        <v>87</v>
      </c>
      <c r="G20" s="13">
        <v>21</v>
      </c>
      <c r="H20" s="14">
        <f>D24</f>
        <v>0</v>
      </c>
      <c r="I20" s="4"/>
      <c r="J20" s="58" t="s">
        <v>90</v>
      </c>
      <c r="K20" s="13">
        <v>30</v>
      </c>
      <c r="L20" s="14">
        <f>D27</f>
        <v>0</v>
      </c>
    </row>
    <row r="21" spans="1:12" x14ac:dyDescent="0.25">
      <c r="A21" s="58" t="s">
        <v>84</v>
      </c>
      <c r="B21" s="59" t="s">
        <v>103</v>
      </c>
      <c r="C21" s="13">
        <f>G19+G29</f>
        <v>48</v>
      </c>
      <c r="D21" s="14">
        <f>'Notes Semestre 2'!J24</f>
        <v>0</v>
      </c>
      <c r="E21" s="4"/>
      <c r="F21" s="58" t="s">
        <v>89</v>
      </c>
      <c r="G21" s="13">
        <v>12</v>
      </c>
      <c r="H21" s="14">
        <f>D26</f>
        <v>0</v>
      </c>
      <c r="I21" s="4"/>
      <c r="J21" s="58" t="s">
        <v>92</v>
      </c>
      <c r="K21" s="13">
        <v>6</v>
      </c>
      <c r="L21" s="14">
        <f>D29</f>
        <v>0</v>
      </c>
    </row>
    <row r="22" spans="1:12" ht="16.5" thickBot="1" x14ac:dyDescent="0.3">
      <c r="A22" s="58" t="s">
        <v>85</v>
      </c>
      <c r="B22" s="59" t="s">
        <v>104</v>
      </c>
      <c r="C22" s="13">
        <f>G30</f>
        <v>15</v>
      </c>
      <c r="D22" s="14">
        <f>'Notes Semestre 2'!L24</f>
        <v>0</v>
      </c>
      <c r="E22" s="4"/>
      <c r="F22" s="15" t="s">
        <v>20</v>
      </c>
      <c r="G22" s="16">
        <f>SUM(G16:G21)</f>
        <v>100</v>
      </c>
      <c r="H22" s="17">
        <f>ROUND((H16*G16+H17*G17+H18*G18+H19*G19+H20*G20+G21*H21)/G22,2)</f>
        <v>0</v>
      </c>
      <c r="I22" s="4"/>
      <c r="J22" s="58" t="s">
        <v>93</v>
      </c>
      <c r="K22" s="13">
        <v>9</v>
      </c>
      <c r="L22" s="14">
        <f>D30</f>
        <v>0</v>
      </c>
    </row>
    <row r="23" spans="1:12" ht="16.5" thickBot="1" x14ac:dyDescent="0.3">
      <c r="A23" s="58" t="s">
        <v>86</v>
      </c>
      <c r="B23" s="59" t="s">
        <v>78</v>
      </c>
      <c r="C23" s="13">
        <f>K7</f>
        <v>30</v>
      </c>
      <c r="D23" s="14">
        <f>'Notes Semestre 2'!N24</f>
        <v>0</v>
      </c>
      <c r="E23" s="4"/>
      <c r="F23" s="4"/>
      <c r="G23" s="4"/>
      <c r="H23" s="4"/>
      <c r="I23" s="4"/>
      <c r="J23" s="15" t="s">
        <v>20</v>
      </c>
      <c r="K23" s="16">
        <f>SUM(K15:K22)</f>
        <v>100</v>
      </c>
      <c r="L23" s="17">
        <f>ROUND((L15*K15+L16*K16+L17*K17+L18*K18+K19*L19+K20*L20+K21*L21+K22*L22)/K23,2)</f>
        <v>0</v>
      </c>
    </row>
    <row r="24" spans="1:12" ht="16.5" thickBot="1" x14ac:dyDescent="0.3">
      <c r="A24" s="58" t="s">
        <v>87</v>
      </c>
      <c r="B24" s="59" t="s">
        <v>105</v>
      </c>
      <c r="C24" s="13">
        <f>G20+K19</f>
        <v>27</v>
      </c>
      <c r="D24" s="14">
        <f>'Notes Semestre 2'!P24</f>
        <v>0</v>
      </c>
      <c r="E24" s="4"/>
      <c r="I24" s="4"/>
      <c r="L24" s="63"/>
    </row>
    <row r="25" spans="1:12" x14ac:dyDescent="0.25">
      <c r="A25" s="58" t="s">
        <v>88</v>
      </c>
      <c r="B25" s="59" t="s">
        <v>106</v>
      </c>
      <c r="C25" s="13">
        <f>K8</f>
        <v>12</v>
      </c>
      <c r="D25" s="14">
        <f>'Notes Semestre 2'!R24</f>
        <v>0</v>
      </c>
      <c r="E25" s="4"/>
      <c r="F25" s="107" t="s">
        <v>98</v>
      </c>
      <c r="G25" s="110"/>
      <c r="H25" s="111"/>
      <c r="I25" s="4"/>
      <c r="J25" s="107" t="s">
        <v>97</v>
      </c>
      <c r="K25" s="108"/>
      <c r="L25" s="109"/>
    </row>
    <row r="26" spans="1:12" x14ac:dyDescent="0.25">
      <c r="A26" s="58" t="s">
        <v>89</v>
      </c>
      <c r="B26" s="59" t="s">
        <v>107</v>
      </c>
      <c r="C26" s="13">
        <f>G21</f>
        <v>12</v>
      </c>
      <c r="D26" s="14">
        <f>'Notes Semestre 2'!T24</f>
        <v>0</v>
      </c>
      <c r="E26" s="4"/>
      <c r="F26" s="9" t="s">
        <v>8</v>
      </c>
      <c r="G26" s="10" t="s">
        <v>6</v>
      </c>
      <c r="H26" s="11" t="s">
        <v>7</v>
      </c>
      <c r="I26" s="4"/>
      <c r="J26" s="9" t="s">
        <v>8</v>
      </c>
      <c r="K26" s="10" t="s">
        <v>6</v>
      </c>
      <c r="L26" s="11" t="s">
        <v>7</v>
      </c>
    </row>
    <row r="27" spans="1:12" x14ac:dyDescent="0.25">
      <c r="A27" s="58" t="s">
        <v>90</v>
      </c>
      <c r="B27" s="59" t="s">
        <v>108</v>
      </c>
      <c r="C27" s="13">
        <f>K9+K20</f>
        <v>42</v>
      </c>
      <c r="D27" s="14">
        <f>'Notes Semestre 2'!V24</f>
        <v>0</v>
      </c>
      <c r="E27" s="4"/>
      <c r="F27" s="58" t="s">
        <v>58</v>
      </c>
      <c r="G27" s="13">
        <v>38</v>
      </c>
      <c r="H27" s="14">
        <f>D8</f>
        <v>0</v>
      </c>
      <c r="I27" s="4"/>
      <c r="J27" s="58" t="s">
        <v>61</v>
      </c>
      <c r="K27" s="13">
        <v>38</v>
      </c>
      <c r="L27" s="14">
        <f>D11</f>
        <v>0</v>
      </c>
    </row>
    <row r="28" spans="1:12" x14ac:dyDescent="0.25">
      <c r="A28" s="58" t="s">
        <v>91</v>
      </c>
      <c r="B28" s="59" t="s">
        <v>109</v>
      </c>
      <c r="C28" s="13">
        <f>K30</f>
        <v>17</v>
      </c>
      <c r="D28" s="14">
        <f>'Notes Semestre 2'!X24</f>
        <v>0</v>
      </c>
      <c r="E28" s="60"/>
      <c r="F28" s="58" t="s">
        <v>62</v>
      </c>
      <c r="G28" s="13">
        <v>2</v>
      </c>
      <c r="H28" s="14">
        <f>D12</f>
        <v>0</v>
      </c>
      <c r="I28" s="4"/>
      <c r="J28" s="58" t="s">
        <v>62</v>
      </c>
      <c r="K28" s="13">
        <v>2</v>
      </c>
      <c r="L28" s="61">
        <f>D12</f>
        <v>0</v>
      </c>
    </row>
    <row r="29" spans="1:12" x14ac:dyDescent="0.25">
      <c r="A29" s="58" t="s">
        <v>92</v>
      </c>
      <c r="B29" s="59" t="s">
        <v>36</v>
      </c>
      <c r="C29" s="13">
        <f>G31+K10+K21+K31</f>
        <v>35</v>
      </c>
      <c r="D29" s="14">
        <f>'Notes Semestre 2'!Z24</f>
        <v>0</v>
      </c>
      <c r="F29" s="58" t="s">
        <v>84</v>
      </c>
      <c r="G29" s="13">
        <v>36</v>
      </c>
      <c r="H29" s="14">
        <f>D21</f>
        <v>0</v>
      </c>
      <c r="I29" s="4"/>
      <c r="J29" s="58" t="s">
        <v>82</v>
      </c>
      <c r="K29" s="13">
        <v>4</v>
      </c>
      <c r="L29" s="14">
        <f>D19</f>
        <v>0</v>
      </c>
    </row>
    <row r="30" spans="1:12" x14ac:dyDescent="0.25">
      <c r="A30" s="58" t="s">
        <v>93</v>
      </c>
      <c r="B30" s="59" t="s">
        <v>110</v>
      </c>
      <c r="C30" s="13">
        <f>G10+G32+K22+K32</f>
        <v>29</v>
      </c>
      <c r="D30" s="14">
        <f>'Notes Semestre 2'!AB24</f>
        <v>0</v>
      </c>
      <c r="F30" s="58" t="s">
        <v>85</v>
      </c>
      <c r="G30" s="13">
        <v>15</v>
      </c>
      <c r="H30" s="14">
        <f>D22</f>
        <v>0</v>
      </c>
      <c r="I30" s="4"/>
      <c r="J30" s="58" t="s">
        <v>91</v>
      </c>
      <c r="K30" s="13">
        <v>17</v>
      </c>
      <c r="L30" s="14">
        <f>D28</f>
        <v>0</v>
      </c>
    </row>
    <row r="31" spans="1:12" x14ac:dyDescent="0.25">
      <c r="A31" s="58" t="s">
        <v>94</v>
      </c>
      <c r="B31" s="59" t="s">
        <v>111</v>
      </c>
      <c r="C31" s="13">
        <f>K33</f>
        <v>11</v>
      </c>
      <c r="D31" s="14">
        <f>'Notes Semestre 2'!AD24</f>
        <v>0</v>
      </c>
      <c r="F31" s="58" t="s">
        <v>92</v>
      </c>
      <c r="G31" s="13">
        <v>6</v>
      </c>
      <c r="H31" s="14">
        <f>D29</f>
        <v>0</v>
      </c>
      <c r="I31" s="60"/>
      <c r="J31" s="58" t="s">
        <v>92</v>
      </c>
      <c r="K31" s="13">
        <v>17</v>
      </c>
      <c r="L31" s="14">
        <f>D29</f>
        <v>0</v>
      </c>
    </row>
    <row r="32" spans="1:12" ht="16.5" thickBot="1" x14ac:dyDescent="0.3">
      <c r="A32" s="71" t="s">
        <v>27</v>
      </c>
      <c r="B32" s="72"/>
      <c r="C32" s="18">
        <f>SUM(C18:C31)</f>
        <v>360</v>
      </c>
      <c r="D32" s="19">
        <f>ROUND((D18*C18+D19*C19+D20*C20+D21*C21+D22*C22+D23*C23+D24*C24+D25*C25+D26*C26+D27*C27+D28*C28+D29*C29+C30*D30+C31*D31)/C32,2)</f>
        <v>0</v>
      </c>
      <c r="F32" s="58" t="s">
        <v>93</v>
      </c>
      <c r="G32" s="13">
        <v>3</v>
      </c>
      <c r="H32" s="14">
        <f>D30</f>
        <v>0</v>
      </c>
      <c r="J32" s="58" t="s">
        <v>93</v>
      </c>
      <c r="K32" s="13">
        <v>11</v>
      </c>
      <c r="L32" s="14">
        <f>D30</f>
        <v>0</v>
      </c>
    </row>
    <row r="33" spans="1:12" ht="16.5" thickBot="1" x14ac:dyDescent="0.3">
      <c r="A33" s="62"/>
      <c r="F33" s="15" t="s">
        <v>20</v>
      </c>
      <c r="G33" s="16">
        <f>SUM(G27:G32)</f>
        <v>100</v>
      </c>
      <c r="H33" s="17">
        <f>ROUND((H27*G27+H28*G28+H29*G29+H30*G30+H31*G31+G32*H32)/G33,2)</f>
        <v>0</v>
      </c>
      <c r="J33" s="58" t="s">
        <v>94</v>
      </c>
      <c r="K33" s="13">
        <v>11</v>
      </c>
      <c r="L33" s="14">
        <f>D31</f>
        <v>0</v>
      </c>
    </row>
    <row r="34" spans="1:12" ht="16.5" thickBot="1" x14ac:dyDescent="0.3">
      <c r="A34" s="64"/>
      <c r="B34" s="65"/>
      <c r="C34" s="65"/>
      <c r="D34" s="65"/>
      <c r="E34" s="65"/>
      <c r="F34" s="65"/>
      <c r="G34" s="65"/>
      <c r="H34" s="65"/>
      <c r="I34" s="65"/>
      <c r="J34" s="15" t="s">
        <v>20</v>
      </c>
      <c r="K34" s="16">
        <f>SUM(K27:K33)</f>
        <v>100</v>
      </c>
      <c r="L34" s="17">
        <f>ROUND((K27*L27+K28*L28+K29*L29+K30*L30+K31*L31+K32*L32+K33*L33)/K34,2)</f>
        <v>0</v>
      </c>
    </row>
  </sheetData>
  <mergeCells count="13">
    <mergeCell ref="A1:L1"/>
    <mergeCell ref="N1:R2"/>
    <mergeCell ref="A4:D4"/>
    <mergeCell ref="F3:H3"/>
    <mergeCell ref="J3:L3"/>
    <mergeCell ref="N4:R6"/>
    <mergeCell ref="J25:L25"/>
    <mergeCell ref="F25:H25"/>
    <mergeCell ref="A32:B32"/>
    <mergeCell ref="A16:D16"/>
    <mergeCell ref="A13:B13"/>
    <mergeCell ref="F14:H14"/>
    <mergeCell ref="J13:L13"/>
  </mergeCells>
  <phoneticPr fontId="15" type="noConversion"/>
  <conditionalFormatting sqref="D13 H11 L11 L23 H22 D32 H33 L34">
    <cfRule type="expression" dxfId="17" priority="1">
      <formula>D11&lt;8</formula>
    </cfRule>
    <cfRule type="expression" dxfId="16" priority="2">
      <formula>D11&lt;10</formula>
    </cfRule>
    <cfRule type="expression" dxfId="15" priority="3">
      <formula>D11&gt;=10</formula>
    </cfRule>
  </conditionalFormatting>
  <hyperlinks>
    <hyperlink ref="N4:R6" location="'Notes Semestre 2'!C4" display="Pour obtenir vos moyennes, remplissez la feuille &quot;Notes Semestre 2&quot;, les calculs seront faits automatiquement." xr:uid="{9DD33DF4-9469-4FE0-8DE9-315A4B1E0B65}"/>
  </hyperlinks>
  <pageMargins left="0.59055118110236227" right="0.59055118110236227" top="1.1417322834645669" bottom="0.74803149606299213" header="0.31496062992125984" footer="0.31496062992125984"/>
  <pageSetup paperSize="9" scale="87" fitToHeight="0" orientation="landscape" horizontalDpi="360" verticalDpi="360" r:id="rId1"/>
  <headerFooter>
    <oddHeader>&amp;L&amp;"Book Antiqua,Normal"&amp;10BUT 1 INFO S1&amp;"-,Normal"
&amp;"Book Antiqua,Normal"G. DE SAUZA&amp;C&amp;"Book Antiqua,Normal"&amp;10R1.12 - Projet professionnel et personnel&amp;R&amp;"Book Antiqua,Normal"&amp;10IUT de Valence
2023-2024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C29A0-0A2B-4C1A-948C-8EF42E4CB87F}">
  <dimension ref="A1:AK39"/>
  <sheetViews>
    <sheetView workbookViewId="0">
      <selection activeCell="E18" sqref="E18"/>
    </sheetView>
  </sheetViews>
  <sheetFormatPr baseColWidth="10" defaultColWidth="9.140625" defaultRowHeight="15.75" x14ac:dyDescent="0.25"/>
  <cols>
    <col min="1" max="1" width="15.7109375" style="23" customWidth="1"/>
    <col min="2" max="2" width="20.28515625" style="23" bestFit="1" customWidth="1"/>
    <col min="3" max="4" width="15.7109375" style="23" customWidth="1"/>
    <col min="5" max="6" width="22.7109375" style="23" customWidth="1"/>
    <col min="7" max="8" width="15.7109375" style="23" customWidth="1"/>
    <col min="9" max="10" width="22.7109375" style="23" customWidth="1"/>
    <col min="11" max="14" width="18.7109375" style="23" customWidth="1"/>
    <col min="15" max="16" width="10.7109375" style="23" customWidth="1"/>
    <col min="17" max="18" width="25.7109375" style="23" customWidth="1"/>
    <col min="19" max="20" width="12.7109375" style="23" customWidth="1"/>
    <col min="21" max="22" width="25.7109375" style="23" customWidth="1"/>
    <col min="23" max="24" width="12.7109375" style="23" customWidth="1"/>
    <col min="25" max="26" width="10.7109375" style="23" customWidth="1"/>
    <col min="27" max="28" width="14.7109375" style="23" customWidth="1"/>
    <col min="29" max="30" width="18.7109375" style="23" customWidth="1"/>
    <col min="31" max="37" width="12.7109375" style="23" customWidth="1"/>
    <col min="38" max="16384" width="9.140625" style="23"/>
  </cols>
  <sheetData>
    <row r="1" spans="1:37" ht="15.75" customHeight="1" thickTop="1" x14ac:dyDescent="0.25">
      <c r="B1" s="24" t="s">
        <v>4</v>
      </c>
      <c r="C1" s="124" t="s">
        <v>81</v>
      </c>
      <c r="D1" s="85"/>
      <c r="E1" s="121" t="s">
        <v>82</v>
      </c>
      <c r="F1" s="85"/>
      <c r="G1" s="121" t="s">
        <v>83</v>
      </c>
      <c r="H1" s="85"/>
      <c r="I1" s="121" t="s">
        <v>84</v>
      </c>
      <c r="J1" s="85"/>
      <c r="K1" s="121" t="s">
        <v>85</v>
      </c>
      <c r="L1" s="85"/>
      <c r="M1" s="121" t="s">
        <v>86</v>
      </c>
      <c r="N1" s="85"/>
      <c r="O1" s="121" t="s">
        <v>87</v>
      </c>
      <c r="P1" s="85"/>
      <c r="Q1" s="121" t="s">
        <v>88</v>
      </c>
      <c r="R1" s="85"/>
      <c r="S1" s="121" t="s">
        <v>89</v>
      </c>
      <c r="T1" s="85"/>
      <c r="U1" s="121" t="s">
        <v>90</v>
      </c>
      <c r="V1" s="85"/>
      <c r="W1" s="121" t="s">
        <v>91</v>
      </c>
      <c r="X1" s="85"/>
      <c r="Y1" s="121" t="s">
        <v>92</v>
      </c>
      <c r="Z1" s="85"/>
      <c r="AA1" s="121" t="s">
        <v>93</v>
      </c>
      <c r="AB1" s="85"/>
      <c r="AC1" s="121" t="s">
        <v>94</v>
      </c>
      <c r="AD1" s="96"/>
      <c r="AG1" s="70" t="s">
        <v>38</v>
      </c>
      <c r="AH1" s="70"/>
      <c r="AI1" s="70"/>
      <c r="AJ1" s="70"/>
      <c r="AK1" s="70"/>
    </row>
    <row r="2" spans="1:37" ht="16.5" thickBot="1" x14ac:dyDescent="0.3">
      <c r="B2" s="24" t="s">
        <v>5</v>
      </c>
      <c r="C2" s="89" t="s">
        <v>100</v>
      </c>
      <c r="D2" s="87"/>
      <c r="E2" s="86" t="s">
        <v>101</v>
      </c>
      <c r="F2" s="87"/>
      <c r="G2" s="86" t="s">
        <v>102</v>
      </c>
      <c r="H2" s="87"/>
      <c r="I2" s="86" t="s">
        <v>103</v>
      </c>
      <c r="J2" s="87"/>
      <c r="K2" s="86" t="s">
        <v>104</v>
      </c>
      <c r="L2" s="87"/>
      <c r="M2" s="86" t="s">
        <v>78</v>
      </c>
      <c r="N2" s="87"/>
      <c r="O2" s="86" t="s">
        <v>105</v>
      </c>
      <c r="P2" s="87"/>
      <c r="Q2" s="86" t="s">
        <v>106</v>
      </c>
      <c r="R2" s="87"/>
      <c r="S2" s="86" t="s">
        <v>107</v>
      </c>
      <c r="T2" s="87"/>
      <c r="U2" s="86" t="s">
        <v>108</v>
      </c>
      <c r="V2" s="87"/>
      <c r="W2" s="86" t="s">
        <v>109</v>
      </c>
      <c r="X2" s="87"/>
      <c r="Y2" s="86" t="s">
        <v>36</v>
      </c>
      <c r="Z2" s="87"/>
      <c r="AA2" s="86" t="s">
        <v>110</v>
      </c>
      <c r="AB2" s="87"/>
      <c r="AC2" s="86" t="s">
        <v>111</v>
      </c>
      <c r="AD2" s="97"/>
      <c r="AG2" s="70"/>
      <c r="AH2" s="70"/>
      <c r="AI2" s="70"/>
      <c r="AJ2" s="70"/>
      <c r="AK2" s="70"/>
    </row>
    <row r="3" spans="1:37" ht="16.5" thickBot="1" x14ac:dyDescent="0.3">
      <c r="B3" s="25"/>
      <c r="C3" s="46" t="s">
        <v>39</v>
      </c>
      <c r="D3" s="47" t="s">
        <v>6</v>
      </c>
      <c r="E3" s="48" t="s">
        <v>39</v>
      </c>
      <c r="F3" s="49" t="s">
        <v>6</v>
      </c>
      <c r="G3" s="48" t="s">
        <v>39</v>
      </c>
      <c r="H3" s="49" t="s">
        <v>6</v>
      </c>
      <c r="I3" s="48" t="s">
        <v>39</v>
      </c>
      <c r="J3" s="49" t="s">
        <v>6</v>
      </c>
      <c r="K3" s="48" t="s">
        <v>39</v>
      </c>
      <c r="L3" s="49" t="s">
        <v>6</v>
      </c>
      <c r="M3" s="48" t="s">
        <v>39</v>
      </c>
      <c r="N3" s="49" t="s">
        <v>6</v>
      </c>
      <c r="O3" s="48" t="s">
        <v>39</v>
      </c>
      <c r="P3" s="49" t="s">
        <v>6</v>
      </c>
      <c r="Q3" s="48" t="s">
        <v>39</v>
      </c>
      <c r="R3" s="49" t="s">
        <v>6</v>
      </c>
      <c r="S3" s="48" t="s">
        <v>39</v>
      </c>
      <c r="T3" s="49" t="s">
        <v>6</v>
      </c>
      <c r="U3" s="48" t="s">
        <v>39</v>
      </c>
      <c r="V3" s="49" t="s">
        <v>6</v>
      </c>
      <c r="W3" s="48" t="s">
        <v>39</v>
      </c>
      <c r="X3" s="49" t="s">
        <v>6</v>
      </c>
      <c r="Y3" s="48" t="s">
        <v>39</v>
      </c>
      <c r="Z3" s="49" t="s">
        <v>6</v>
      </c>
      <c r="AA3" s="48" t="s">
        <v>39</v>
      </c>
      <c r="AB3" s="49" t="s">
        <v>6</v>
      </c>
      <c r="AC3" s="48" t="s">
        <v>39</v>
      </c>
      <c r="AD3" s="50" t="s">
        <v>6</v>
      </c>
      <c r="AG3" s="70"/>
      <c r="AH3" s="70"/>
      <c r="AI3" s="70"/>
      <c r="AJ3" s="70"/>
      <c r="AK3" s="70"/>
    </row>
    <row r="4" spans="1:37" x14ac:dyDescent="0.25">
      <c r="C4" s="41"/>
      <c r="D4" s="42"/>
      <c r="E4" s="43"/>
      <c r="F4" s="44"/>
      <c r="G4" s="43"/>
      <c r="H4" s="44"/>
      <c r="I4" s="43"/>
      <c r="J4" s="44"/>
      <c r="K4" s="43"/>
      <c r="L4" s="44"/>
      <c r="M4" s="43"/>
      <c r="N4" s="44"/>
      <c r="O4" s="43"/>
      <c r="P4" s="44"/>
      <c r="Q4" s="43"/>
      <c r="R4" s="44"/>
      <c r="S4" s="43"/>
      <c r="T4" s="44"/>
      <c r="U4" s="43"/>
      <c r="V4" s="44"/>
      <c r="W4" s="43"/>
      <c r="X4" s="44"/>
      <c r="Y4" s="43"/>
      <c r="Z4" s="44"/>
      <c r="AA4" s="43"/>
      <c r="AB4" s="44"/>
      <c r="AC4" s="43"/>
      <c r="AD4" s="45"/>
    </row>
    <row r="5" spans="1:37" x14ac:dyDescent="0.25">
      <c r="A5" s="84" t="s">
        <v>52</v>
      </c>
      <c r="C5" s="26"/>
      <c r="D5" s="27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30"/>
    </row>
    <row r="6" spans="1:37" x14ac:dyDescent="0.25">
      <c r="A6" s="84"/>
      <c r="C6" s="26"/>
      <c r="D6" s="27"/>
      <c r="E6" s="29"/>
      <c r="F6" s="28"/>
      <c r="G6" s="29"/>
      <c r="H6" s="28"/>
      <c r="I6" s="29"/>
      <c r="J6" s="28"/>
      <c r="K6" s="29"/>
      <c r="L6" s="28"/>
      <c r="M6" s="29"/>
      <c r="N6" s="28"/>
      <c r="O6" s="29"/>
      <c r="P6" s="28"/>
      <c r="Q6" s="29"/>
      <c r="R6" s="28"/>
      <c r="S6" s="29"/>
      <c r="T6" s="28"/>
      <c r="U6" s="29"/>
      <c r="V6" s="28"/>
      <c r="W6" s="29"/>
      <c r="X6" s="28"/>
      <c r="Y6" s="29"/>
      <c r="Z6" s="28"/>
      <c r="AA6" s="29"/>
      <c r="AB6" s="28"/>
      <c r="AC6" s="29"/>
      <c r="AD6" s="30"/>
    </row>
    <row r="7" spans="1:37" x14ac:dyDescent="0.25">
      <c r="A7" s="84"/>
      <c r="C7" s="26"/>
      <c r="D7" s="27"/>
      <c r="E7" s="29"/>
      <c r="F7" s="28"/>
      <c r="G7" s="29"/>
      <c r="H7" s="28"/>
      <c r="I7" s="29"/>
      <c r="J7" s="28"/>
      <c r="K7" s="29"/>
      <c r="L7" s="28"/>
      <c r="M7" s="29"/>
      <c r="N7" s="28"/>
      <c r="O7" s="29"/>
      <c r="P7" s="28"/>
      <c r="Q7" s="29"/>
      <c r="R7" s="28"/>
      <c r="S7" s="29"/>
      <c r="T7" s="28"/>
      <c r="U7" s="29"/>
      <c r="V7" s="28"/>
      <c r="W7" s="29"/>
      <c r="X7" s="28"/>
      <c r="Y7" s="29"/>
      <c r="Z7" s="28"/>
      <c r="AA7" s="29"/>
      <c r="AB7" s="28"/>
      <c r="AC7" s="29"/>
      <c r="AD7" s="30"/>
    </row>
    <row r="8" spans="1:37" x14ac:dyDescent="0.25">
      <c r="A8" s="84"/>
      <c r="C8" s="26"/>
      <c r="D8" s="27"/>
      <c r="E8" s="29"/>
      <c r="F8" s="28"/>
      <c r="G8" s="29"/>
      <c r="H8" s="28"/>
      <c r="I8" s="29"/>
      <c r="J8" s="28"/>
      <c r="K8" s="29"/>
      <c r="L8" s="28"/>
      <c r="M8" s="29"/>
      <c r="N8" s="28"/>
      <c r="O8" s="29"/>
      <c r="P8" s="28"/>
      <c r="Q8" s="29"/>
      <c r="R8" s="28"/>
      <c r="S8" s="29"/>
      <c r="T8" s="28"/>
      <c r="U8" s="29"/>
      <c r="V8" s="28"/>
      <c r="W8" s="29"/>
      <c r="X8" s="28"/>
      <c r="Y8" s="29"/>
      <c r="Z8" s="28"/>
      <c r="AA8" s="29"/>
      <c r="AB8" s="28"/>
      <c r="AC8" s="29"/>
      <c r="AD8" s="30"/>
    </row>
    <row r="9" spans="1:37" x14ac:dyDescent="0.25">
      <c r="A9" s="84"/>
      <c r="C9" s="26"/>
      <c r="D9" s="27"/>
      <c r="E9" s="29"/>
      <c r="F9" s="28"/>
      <c r="G9" s="29"/>
      <c r="H9" s="28"/>
      <c r="I9" s="29"/>
      <c r="J9" s="28"/>
      <c r="K9" s="29"/>
      <c r="L9" s="28"/>
      <c r="M9" s="29"/>
      <c r="N9" s="28"/>
      <c r="O9" s="29"/>
      <c r="P9" s="28"/>
      <c r="Q9" s="29"/>
      <c r="R9" s="28"/>
      <c r="S9" s="29"/>
      <c r="T9" s="28"/>
      <c r="U9" s="29"/>
      <c r="V9" s="28"/>
      <c r="W9" s="29"/>
      <c r="X9" s="28"/>
      <c r="Y9" s="29"/>
      <c r="Z9" s="28"/>
      <c r="AA9" s="29"/>
      <c r="AB9" s="28"/>
      <c r="AC9" s="29"/>
      <c r="AD9" s="30"/>
    </row>
    <row r="10" spans="1:37" x14ac:dyDescent="0.25">
      <c r="A10" s="84"/>
      <c r="C10" s="26"/>
      <c r="D10" s="27"/>
      <c r="E10" s="29"/>
      <c r="F10" s="28"/>
      <c r="G10" s="29"/>
      <c r="H10" s="28"/>
      <c r="I10" s="29"/>
      <c r="J10" s="28"/>
      <c r="K10" s="29"/>
      <c r="L10" s="28"/>
      <c r="M10" s="29"/>
      <c r="N10" s="28"/>
      <c r="O10" s="29"/>
      <c r="P10" s="28"/>
      <c r="Q10" s="29"/>
      <c r="R10" s="28"/>
      <c r="S10" s="29"/>
      <c r="T10" s="28"/>
      <c r="U10" s="29"/>
      <c r="V10" s="28"/>
      <c r="W10" s="29"/>
      <c r="X10" s="28"/>
      <c r="Y10" s="29"/>
      <c r="Z10" s="28"/>
      <c r="AA10" s="29"/>
      <c r="AB10" s="28"/>
      <c r="AC10" s="29"/>
      <c r="AD10" s="30"/>
    </row>
    <row r="11" spans="1:37" x14ac:dyDescent="0.25">
      <c r="A11" s="84"/>
      <c r="C11" s="26"/>
      <c r="D11" s="27"/>
      <c r="E11" s="29"/>
      <c r="F11" s="28"/>
      <c r="G11" s="29"/>
      <c r="H11" s="28"/>
      <c r="I11" s="29"/>
      <c r="J11" s="28"/>
      <c r="K11" s="29"/>
      <c r="L11" s="28"/>
      <c r="M11" s="29"/>
      <c r="N11" s="28"/>
      <c r="O11" s="29"/>
      <c r="P11" s="28"/>
      <c r="Q11" s="29"/>
      <c r="R11" s="28"/>
      <c r="S11" s="29"/>
      <c r="T11" s="28"/>
      <c r="U11" s="29"/>
      <c r="V11" s="28"/>
      <c r="W11" s="29"/>
      <c r="X11" s="28"/>
      <c r="Y11" s="29"/>
      <c r="Z11" s="28"/>
      <c r="AA11" s="29"/>
      <c r="AB11" s="28"/>
      <c r="AC11" s="29"/>
      <c r="AD11" s="30"/>
    </row>
    <row r="12" spans="1:37" x14ac:dyDescent="0.25">
      <c r="A12" s="84"/>
      <c r="C12" s="26"/>
      <c r="D12" s="27"/>
      <c r="E12" s="29"/>
      <c r="F12" s="28"/>
      <c r="G12" s="29"/>
      <c r="H12" s="28"/>
      <c r="I12" s="29"/>
      <c r="J12" s="28"/>
      <c r="K12" s="29"/>
      <c r="L12" s="28"/>
      <c r="M12" s="29"/>
      <c r="N12" s="28"/>
      <c r="O12" s="29"/>
      <c r="P12" s="28"/>
      <c r="Q12" s="29"/>
      <c r="R12" s="28"/>
      <c r="S12" s="29"/>
      <c r="T12" s="28"/>
      <c r="U12" s="29"/>
      <c r="V12" s="28"/>
      <c r="W12" s="29"/>
      <c r="X12" s="28"/>
      <c r="Y12" s="29"/>
      <c r="Z12" s="28"/>
      <c r="AA12" s="29"/>
      <c r="AB12" s="28"/>
      <c r="AC12" s="29"/>
      <c r="AD12" s="30"/>
    </row>
    <row r="13" spans="1:37" x14ac:dyDescent="0.25">
      <c r="A13" s="84"/>
      <c r="C13" s="26"/>
      <c r="D13" s="27"/>
      <c r="E13" s="29"/>
      <c r="F13" s="28"/>
      <c r="G13" s="29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29"/>
      <c r="V13" s="28"/>
      <c r="W13" s="29"/>
      <c r="X13" s="28"/>
      <c r="Y13" s="29"/>
      <c r="Z13" s="28"/>
      <c r="AA13" s="29"/>
      <c r="AB13" s="28"/>
      <c r="AC13" s="29"/>
      <c r="AD13" s="30"/>
    </row>
    <row r="14" spans="1:37" x14ac:dyDescent="0.25">
      <c r="A14" s="84"/>
      <c r="C14" s="26"/>
      <c r="D14" s="27"/>
      <c r="E14" s="29"/>
      <c r="F14" s="28"/>
      <c r="G14" s="29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29"/>
      <c r="V14" s="28"/>
      <c r="W14" s="29"/>
      <c r="X14" s="28"/>
      <c r="Y14" s="29"/>
      <c r="Z14" s="28"/>
      <c r="AA14" s="29"/>
      <c r="AB14" s="28"/>
      <c r="AC14" s="29"/>
      <c r="AD14" s="30"/>
    </row>
    <row r="15" spans="1:37" x14ac:dyDescent="0.25">
      <c r="A15" s="84"/>
      <c r="C15" s="26"/>
      <c r="D15" s="27"/>
      <c r="E15" s="29"/>
      <c r="F15" s="28"/>
      <c r="G15" s="29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29"/>
      <c r="V15" s="28"/>
      <c r="W15" s="29"/>
      <c r="X15" s="28"/>
      <c r="Y15" s="29"/>
      <c r="Z15" s="28"/>
      <c r="AA15" s="29"/>
      <c r="AB15" s="28"/>
      <c r="AC15" s="29"/>
      <c r="AD15" s="30"/>
    </row>
    <row r="16" spans="1:37" x14ac:dyDescent="0.25">
      <c r="A16" s="84"/>
      <c r="C16" s="26"/>
      <c r="D16" s="27"/>
      <c r="E16" s="29"/>
      <c r="F16" s="28"/>
      <c r="G16" s="29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29"/>
      <c r="V16" s="28"/>
      <c r="W16" s="29"/>
      <c r="X16" s="28"/>
      <c r="Y16" s="29"/>
      <c r="Z16" s="28"/>
      <c r="AA16" s="29"/>
      <c r="AB16" s="28"/>
      <c r="AC16" s="29"/>
      <c r="AD16" s="30"/>
    </row>
    <row r="17" spans="1:30" x14ac:dyDescent="0.25">
      <c r="A17" s="84"/>
      <c r="C17" s="26"/>
      <c r="D17" s="27"/>
      <c r="E17" s="29"/>
      <c r="F17" s="28"/>
      <c r="G17" s="29"/>
      <c r="H17" s="28"/>
      <c r="I17" s="29"/>
      <c r="J17" s="28"/>
      <c r="K17" s="29"/>
      <c r="L17" s="28"/>
      <c r="M17" s="29"/>
      <c r="N17" s="28"/>
      <c r="O17" s="29"/>
      <c r="P17" s="28"/>
      <c r="Q17" s="29"/>
      <c r="R17" s="28"/>
      <c r="S17" s="29"/>
      <c r="T17" s="28"/>
      <c r="U17" s="29"/>
      <c r="V17" s="28"/>
      <c r="W17" s="29"/>
      <c r="X17" s="28"/>
      <c r="Y17" s="29"/>
      <c r="Z17" s="28"/>
      <c r="AA17" s="29"/>
      <c r="AB17" s="28"/>
      <c r="AC17" s="29"/>
      <c r="AD17" s="30"/>
    </row>
    <row r="18" spans="1:30" x14ac:dyDescent="0.25">
      <c r="A18" s="84"/>
      <c r="C18" s="26"/>
      <c r="D18" s="27"/>
      <c r="E18" s="29"/>
      <c r="F18" s="28"/>
      <c r="G18" s="29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28"/>
      <c r="S18" s="29"/>
      <c r="T18" s="28"/>
      <c r="U18" s="29"/>
      <c r="V18" s="28"/>
      <c r="W18" s="29"/>
      <c r="X18" s="28"/>
      <c r="Y18" s="29"/>
      <c r="Z18" s="28"/>
      <c r="AA18" s="29"/>
      <c r="AB18" s="28"/>
      <c r="AC18" s="29"/>
      <c r="AD18" s="30"/>
    </row>
    <row r="19" spans="1:30" x14ac:dyDescent="0.25">
      <c r="A19" s="84"/>
      <c r="C19" s="26"/>
      <c r="D19" s="27"/>
      <c r="E19" s="29"/>
      <c r="F19" s="28"/>
      <c r="G19" s="29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29"/>
      <c r="V19" s="28"/>
      <c r="W19" s="29"/>
      <c r="X19" s="28"/>
      <c r="Y19" s="29"/>
      <c r="Z19" s="28"/>
      <c r="AA19" s="29"/>
      <c r="AB19" s="28"/>
      <c r="AC19" s="29"/>
      <c r="AD19" s="30"/>
    </row>
    <row r="20" spans="1:30" x14ac:dyDescent="0.25">
      <c r="A20" s="84"/>
      <c r="C20" s="26"/>
      <c r="D20" s="27"/>
      <c r="E20" s="29"/>
      <c r="F20" s="28"/>
      <c r="G20" s="29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29"/>
      <c r="V20" s="28"/>
      <c r="W20" s="29"/>
      <c r="X20" s="28"/>
      <c r="Y20" s="29"/>
      <c r="Z20" s="28"/>
      <c r="AA20" s="29"/>
      <c r="AB20" s="28"/>
      <c r="AC20" s="29"/>
      <c r="AD20" s="30"/>
    </row>
    <row r="21" spans="1:30" x14ac:dyDescent="0.25">
      <c r="A21" s="84"/>
      <c r="C21" s="26"/>
      <c r="D21" s="27"/>
      <c r="E21" s="29"/>
      <c r="F21" s="28"/>
      <c r="G21" s="29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29"/>
      <c r="V21" s="28"/>
      <c r="W21" s="29"/>
      <c r="X21" s="28"/>
      <c r="Y21" s="29"/>
      <c r="Z21" s="28"/>
      <c r="AA21" s="29"/>
      <c r="AB21" s="28"/>
      <c r="AC21" s="29"/>
      <c r="AD21" s="30"/>
    </row>
    <row r="22" spans="1:30" x14ac:dyDescent="0.25">
      <c r="A22" s="84"/>
      <c r="C22" s="26"/>
      <c r="D22" s="27"/>
      <c r="E22" s="29"/>
      <c r="F22" s="28"/>
      <c r="G22" s="29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29"/>
      <c r="X22" s="28"/>
      <c r="Y22" s="29"/>
      <c r="Z22" s="28"/>
      <c r="AA22" s="29"/>
      <c r="AB22" s="28"/>
      <c r="AC22" s="29"/>
      <c r="AD22" s="30"/>
    </row>
    <row r="23" spans="1:30" ht="16.5" thickBot="1" x14ac:dyDescent="0.3">
      <c r="C23" s="31"/>
      <c r="D23" s="32"/>
      <c r="E23" s="33"/>
      <c r="F23" s="34"/>
      <c r="G23" s="33"/>
      <c r="H23" s="34"/>
      <c r="I23" s="33"/>
      <c r="J23" s="34"/>
      <c r="K23" s="33"/>
      <c r="L23" s="34"/>
      <c r="M23" s="33"/>
      <c r="N23" s="34"/>
      <c r="O23" s="33"/>
      <c r="P23" s="34"/>
      <c r="Q23" s="33"/>
      <c r="R23" s="34"/>
      <c r="S23" s="33"/>
      <c r="T23" s="34"/>
      <c r="U23" s="33"/>
      <c r="V23" s="34"/>
      <c r="W23" s="33"/>
      <c r="X23" s="34"/>
      <c r="Y23" s="33"/>
      <c r="Z23" s="34"/>
      <c r="AA23" s="33"/>
      <c r="AB23" s="34"/>
      <c r="AC23" s="33"/>
      <c r="AD23" s="35"/>
    </row>
    <row r="24" spans="1:30" ht="16.5" thickBot="1" x14ac:dyDescent="0.3">
      <c r="C24" s="36" t="s">
        <v>40</v>
      </c>
      <c r="D24" s="37">
        <f>IFERROR(ROUND((C4*D4+C5*D5+C6*D6+C7*D7+C8*D8+C9*D9+C10*D10+C11*D11+C12*D12+C13*D13+C14*D14+C15*D15+C16*D16+C17*D17+C18*D18+C19*D19+C20*D20+C21*D21+C22*D22+C23*D23)/SUM(D4:D23),2),0)</f>
        <v>0</v>
      </c>
      <c r="E24" s="38" t="s">
        <v>40</v>
      </c>
      <c r="F24" s="39">
        <f>IFERROR(ROUND((E4*F4+E5*F5+E6*F6+E7*F7+E8*F8+E9*F9+E10*F10+E11*F11+E12*F12+E13*F13+E14*F14+E15*F15+E16*F16+E17*F17+E18*F18+E19*F19+E20*F20+E21*F21+E22*F22+E23*F23)/SUM(F4:F23),2),0)</f>
        <v>0</v>
      </c>
      <c r="G24" s="38" t="s">
        <v>40</v>
      </c>
      <c r="H24" s="39">
        <f>IFERROR(ROUND((G4*H4+G5*H5+G6*H6+G7*H7+G8*H8+G9*H9+G10*H10+G11*H11+G12*H12+G13*H13+G14*H14+G15*H15+G16*H16+G17*H17+G18*H18+G19*H19+G20*H20+G21*H21+G22*H22+G23*H23)/SUM(H4:H23),2),0)</f>
        <v>0</v>
      </c>
      <c r="I24" s="38" t="s">
        <v>40</v>
      </c>
      <c r="J24" s="39">
        <f>IFERROR(ROUND((I4*J4+I5*J5+I6*J6+I7*J7+I8*J8+I9*J9+I10*J10+I11*J11+I12*J12+I13*J13+I14*J14+I15*J15+I16*J16+I17*J17+I18*J18+I19*J19+I20*J20+I21*J21+I22*J22+I23*J23)/SUM(J4:J23),2),0)</f>
        <v>0</v>
      </c>
      <c r="K24" s="38" t="s">
        <v>40</v>
      </c>
      <c r="L24" s="39">
        <f>IFERROR(ROUND((K4*L4+K5*L5+K6*L6+K7*L7+K8*L8+K9*L9+K10*L10+K11*L11+K12*L12+K13*L13+K14*L14+K15*L15+K16*L16+K17*L17+K18*L18+K19*L19+K20*L20+K21*L21+K22*L22+K23*L23)/SUM(L4:L23),2),0)</f>
        <v>0</v>
      </c>
      <c r="M24" s="38" t="s">
        <v>40</v>
      </c>
      <c r="N24" s="39">
        <f>IFERROR(ROUND((M4*N4+M5*N5+M6*N6+M7*N7+M8*N8+M9*N9+M10*N10+M11*N11+M12*N12+M13*N13+M14*N14+M15*N15+M16*N16+M17*N17+M18*N18+M19*N19+M20*N20+M21*N21+M22*N22+M23*N23)/SUM(N4:N23),2),0)</f>
        <v>0</v>
      </c>
      <c r="O24" s="38" t="s">
        <v>40</v>
      </c>
      <c r="P24" s="39">
        <f>IFERROR(ROUND((O4*P4+O5*P5+O6*P6+O7*P7+O8*P8+O9*P9+O10*P10+O11*P11+O12*P12+O13*P13+O14*P14+O15*P15+O16*P16+O17*P17+O18*P18+O19*P19+O20*P20+O21*P21+O22*P22+O23*P23)/SUM(P4:P23),2),0)</f>
        <v>0</v>
      </c>
      <c r="Q24" s="38" t="s">
        <v>40</v>
      </c>
      <c r="R24" s="39">
        <f>IFERROR(ROUND((Q4*R4+Q5*R5+Q6*R6+Q7*R7+Q8*R8+Q9*R9+Q10*R10+Q11*R11+Q12*R12+Q13*R13+Q14*R14+Q15*R15+Q16*R16+Q17*R17+Q18*R18+Q19*R19+Q20*R20+Q21*R21+Q22*R22+Q23*R23)/SUM(R4:R23),2),0)</f>
        <v>0</v>
      </c>
      <c r="S24" s="38" t="s">
        <v>40</v>
      </c>
      <c r="T24" s="39">
        <f>IFERROR(ROUND((S4*T4+S5*T5+S6*T6+S7*T7+S8*T8+S9*T9+S10*T10+S11*T11+S12*T12+S13*T13+S14*T14+S15*T15+S16*T16+S17*T17+S18*T18+S19*T19+S20*T20+S21*T21+S22*T22+S23*T23)/SUM(T4:T23),2),0)</f>
        <v>0</v>
      </c>
      <c r="U24" s="38" t="s">
        <v>40</v>
      </c>
      <c r="V24" s="39">
        <f>IFERROR(ROUND((U4*V4+U5*V5+U6*V6+U7*V7+U8*V8+U9*V9+U10*V10+U11*V11+U12*V12+U13*V13+U14*V14+U15*V15+U16*V16+U17*V17+U18*V18+U19*V19+U20*V20+U21*V21+U22*V22+U23*V23)/SUM(V4:V23),2),0)</f>
        <v>0</v>
      </c>
      <c r="W24" s="38" t="s">
        <v>40</v>
      </c>
      <c r="X24" s="39">
        <f>IFERROR(ROUND((W4*X4+W5*X5+W6*X6+W7*X7+W8*X8+W9*X9+W10*X10+W11*X11+W12*X12+W13*X13+W14*X14+W15*X15+W16*X16+W17*X17+W18*X18+W19*X19+W20*X20+W21*X21+W22*X22+W23*X23)/SUM(X4:X23),2),0)</f>
        <v>0</v>
      </c>
      <c r="Y24" s="38" t="s">
        <v>40</v>
      </c>
      <c r="Z24" s="39">
        <f>IFERROR(ROUND((Y4*Z4+Y5*Z5+Y6*Z6+Y7*Z7+Y8*Z8+Y9*Z9+Y10*Z10+Y11*Z11+Y12*Z12+Y13*Z13+Y14*Z14+Y15*Z15+Y16*Z16+Y17*Z17+Y18*Z18+Y19*Z19+Y20*Z20+Y21*Z21+Y22*Z22+Y23*Z23)/SUM(Z4:Z23),2),0)</f>
        <v>0</v>
      </c>
      <c r="AA24" s="38" t="s">
        <v>40</v>
      </c>
      <c r="AB24" s="39">
        <f>IFERROR(ROUND((AA4*AB4+AA5*AB5+AA6*AB6+AA7*AB7+AA8*AB8+AA9*AB9+AA10*AB10+AA11*AB11+AA12*AB12+AA13*AB13+AA14*AB14+AA15*AB15+AA16*AB16+AA17*AB17+AA18*AB18+AA19*AB19+AA20*AB20+AA21*AB21+AA22*AB22+AA23*AB23)/SUM(AB4:AB23),2),0)</f>
        <v>0</v>
      </c>
      <c r="AC24" s="38" t="s">
        <v>40</v>
      </c>
      <c r="AD24" s="40">
        <f>IFERROR(ROUND((AC4*AD4+AC5*AD5+AC6*AD6+AC7*AD7+AC8*AD8+AC9*AD9+AC10*AD10+AC11*AD11+AC12*AD12+AC13*AD13+AC14*AD14+AC15*AD15+AC16*AD16+AC17*AD17+AC18*AD18+AC19*AD19+AC20*AD20+AC21*AD21+AC22*AD22+AC23*AD23)/SUM(AD4:AD23),2),0)</f>
        <v>0</v>
      </c>
    </row>
    <row r="25" spans="1:30" ht="17.25" thickTop="1" thickBot="1" x14ac:dyDescent="0.3"/>
    <row r="26" spans="1:30" ht="17.25" thickTop="1" thickBot="1" x14ac:dyDescent="0.3">
      <c r="C26" s="92" t="s">
        <v>41</v>
      </c>
      <c r="D26" s="93"/>
      <c r="E26" s="93"/>
      <c r="F26" s="51">
        <f>ROUND(AVERAGE(D24,F24,H24,J24,L24,N24,P24,R24,T24,V24,X24,AD24),2)</f>
        <v>0</v>
      </c>
    </row>
    <row r="27" spans="1:30" ht="17.25" thickTop="1" thickBot="1" x14ac:dyDescent="0.3"/>
    <row r="28" spans="1:30" ht="16.5" thickTop="1" x14ac:dyDescent="0.25">
      <c r="B28" s="24" t="s">
        <v>4</v>
      </c>
      <c r="C28" s="124" t="s">
        <v>56</v>
      </c>
      <c r="D28" s="121"/>
      <c r="E28" s="121"/>
      <c r="F28" s="121" t="s">
        <v>57</v>
      </c>
      <c r="G28" s="121"/>
      <c r="H28" s="121"/>
      <c r="I28" s="121" t="s">
        <v>58</v>
      </c>
      <c r="J28" s="121"/>
      <c r="K28" s="121" t="s">
        <v>59</v>
      </c>
      <c r="L28" s="121"/>
      <c r="M28" s="121" t="s">
        <v>60</v>
      </c>
      <c r="N28" s="121"/>
      <c r="O28" s="121" t="s">
        <v>61</v>
      </c>
      <c r="P28" s="121"/>
      <c r="Q28" s="121"/>
      <c r="R28" s="66" t="s">
        <v>62</v>
      </c>
    </row>
    <row r="29" spans="1:30" ht="16.5" thickBot="1" x14ac:dyDescent="0.3">
      <c r="B29" s="24" t="s">
        <v>42</v>
      </c>
      <c r="C29" s="89" t="s">
        <v>75</v>
      </c>
      <c r="D29" s="86"/>
      <c r="E29" s="86"/>
      <c r="F29" s="86" t="s">
        <v>76</v>
      </c>
      <c r="G29" s="86"/>
      <c r="H29" s="86"/>
      <c r="I29" s="86" t="s">
        <v>77</v>
      </c>
      <c r="J29" s="86"/>
      <c r="K29" s="86" t="s">
        <v>78</v>
      </c>
      <c r="L29" s="86"/>
      <c r="M29" s="86" t="s">
        <v>79</v>
      </c>
      <c r="N29" s="86"/>
      <c r="O29" s="86" t="s">
        <v>80</v>
      </c>
      <c r="P29" s="86"/>
      <c r="Q29" s="86"/>
      <c r="R29" s="67" t="s">
        <v>23</v>
      </c>
    </row>
    <row r="30" spans="1:30" ht="16.5" thickBot="1" x14ac:dyDescent="0.3">
      <c r="C30" s="94" t="s">
        <v>39</v>
      </c>
      <c r="D30" s="95"/>
      <c r="E30" s="95"/>
      <c r="F30" s="95" t="s">
        <v>39</v>
      </c>
      <c r="G30" s="95"/>
      <c r="H30" s="95"/>
      <c r="I30" s="95" t="s">
        <v>39</v>
      </c>
      <c r="J30" s="95"/>
      <c r="K30" s="95" t="s">
        <v>39</v>
      </c>
      <c r="L30" s="95"/>
      <c r="M30" s="95" t="s">
        <v>39</v>
      </c>
      <c r="N30" s="95"/>
      <c r="O30" s="95" t="s">
        <v>39</v>
      </c>
      <c r="P30" s="95"/>
      <c r="Q30" s="95"/>
      <c r="R30" s="56" t="s">
        <v>39</v>
      </c>
      <c r="S30"/>
      <c r="T30"/>
    </row>
    <row r="31" spans="1:30" ht="16.5" thickBot="1" x14ac:dyDescent="0.3">
      <c r="C31" s="123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68"/>
      <c r="S31"/>
      <c r="T31"/>
    </row>
    <row r="32" spans="1:30" ht="17.25" thickTop="1" thickBot="1" x14ac:dyDescent="0.3">
      <c r="S32"/>
      <c r="T32"/>
    </row>
    <row r="33" spans="3:7" ht="17.25" thickTop="1" thickBot="1" x14ac:dyDescent="0.3">
      <c r="C33" s="92" t="s">
        <v>49</v>
      </c>
      <c r="D33" s="93"/>
      <c r="E33" s="93"/>
      <c r="F33" s="51">
        <f>IFERROR(ROUND(AVERAGE(C31,F31,I31,K31,M31,O31,R31),2),0)</f>
        <v>0</v>
      </c>
    </row>
    <row r="34" spans="3:7" ht="16.5" thickTop="1" x14ac:dyDescent="0.25"/>
    <row r="35" spans="3:7" ht="16.5" thickBot="1" x14ac:dyDescent="0.3"/>
    <row r="36" spans="3:7" ht="17.25" thickTop="1" thickBot="1" x14ac:dyDescent="0.3">
      <c r="C36" s="92" t="s">
        <v>50</v>
      </c>
      <c r="D36" s="93"/>
      <c r="E36" s="93"/>
      <c r="F36" s="51">
        <f>ROUND((C31*'Moyennes Semestre 1'!C5+'Notes Semestre 2'!F31*'Moyennes Semestre 1'!D6+'Notes Semestre 2'!I31*'Moyennes Semestre 1'!C7+'Notes Semestre 2'!K31*'Moyennes Semestre 1'!D8+'Notes Semestre 2'!M31*'Moyennes Semestre 1'!D9+'Notes Semestre 2'!O31*'Moyennes Semestre 1'!D10+'Notes Semestre 2'!D24*'Moyennes Semestre 1'!C16+'Notes Semestre 2'!F24*'Moyennes Semestre 1'!C17+'Notes Semestre 2'!H24*'Moyennes Semestre 1'!C18+'Notes Semestre 2'!J24*'Moyennes Semestre 1'!C19+'Notes Semestre 2'!L24*'Moyennes Semestre 1'!C20+'Notes Semestre 2'!N24*'Moyennes Semestre 1'!C21+'Notes Semestre 2'!P24*'Moyennes Semestre 1'!C22+'Notes Semestre 2'!R24*'Moyennes Semestre 1'!C23+'Notes Semestre 2'!T24*'Moyennes Semestre 1'!C24+'Notes Semestre 2'!V24*'Moyennes Semestre 1'!C25+'Notes Semestre 2'!X24*'Moyennes Semestre 1'!C26+'Notes Semestre 2'!AD24*'Moyennes Semestre 1'!C27)/('Moyennes Semestre 1'!C12+'Moyennes Semestre 1'!C28),2)</f>
        <v>0</v>
      </c>
      <c r="G36" s="69" t="s">
        <v>112</v>
      </c>
    </row>
    <row r="37" spans="3:7" ht="16.5" thickTop="1" x14ac:dyDescent="0.25"/>
    <row r="38" spans="3:7" x14ac:dyDescent="0.25">
      <c r="C38" s="122" t="s">
        <v>53</v>
      </c>
      <c r="D38" s="122"/>
      <c r="E38" s="122"/>
      <c r="F38" s="122"/>
    </row>
    <row r="39" spans="3:7" x14ac:dyDescent="0.25">
      <c r="C39" s="122"/>
      <c r="D39" s="122"/>
      <c r="E39" s="122"/>
      <c r="F39" s="122"/>
    </row>
  </sheetData>
  <mergeCells count="58">
    <mergeCell ref="M1:N1"/>
    <mergeCell ref="C1:D1"/>
    <mergeCell ref="E1:F1"/>
    <mergeCell ref="G1:H1"/>
    <mergeCell ref="I1:J1"/>
    <mergeCell ref="K1:L1"/>
    <mergeCell ref="AG1:AK3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O1:P1"/>
    <mergeCell ref="Q1:R1"/>
    <mergeCell ref="S1:T1"/>
    <mergeCell ref="U1:V1"/>
    <mergeCell ref="W1:X1"/>
    <mergeCell ref="AC1:AD1"/>
    <mergeCell ref="W2:X2"/>
    <mergeCell ref="AC2:AD2"/>
    <mergeCell ref="A5:A22"/>
    <mergeCell ref="C26:E26"/>
    <mergeCell ref="C28:E28"/>
    <mergeCell ref="M28:N28"/>
    <mergeCell ref="C38:F39"/>
    <mergeCell ref="AA1:AB1"/>
    <mergeCell ref="AA2:AB2"/>
    <mergeCell ref="Y1:Z1"/>
    <mergeCell ref="Y2:Z2"/>
    <mergeCell ref="F28:H28"/>
    <mergeCell ref="F29:H29"/>
    <mergeCell ref="F30:H30"/>
    <mergeCell ref="F31:H31"/>
    <mergeCell ref="I28:J28"/>
    <mergeCell ref="C31:E31"/>
    <mergeCell ref="C33:E33"/>
    <mergeCell ref="C36:E36"/>
    <mergeCell ref="C29:E29"/>
    <mergeCell ref="C30:E30"/>
    <mergeCell ref="U2:V2"/>
    <mergeCell ref="I29:J29"/>
    <mergeCell ref="I30:J30"/>
    <mergeCell ref="I31:J31"/>
    <mergeCell ref="K28:L28"/>
    <mergeCell ref="K29:L29"/>
    <mergeCell ref="K30:L30"/>
    <mergeCell ref="K31:L31"/>
    <mergeCell ref="M29:N29"/>
    <mergeCell ref="M30:N30"/>
    <mergeCell ref="M31:N31"/>
    <mergeCell ref="O28:Q28"/>
    <mergeCell ref="O29:Q29"/>
    <mergeCell ref="O30:Q30"/>
    <mergeCell ref="O31:Q31"/>
  </mergeCells>
  <phoneticPr fontId="15" type="noConversion"/>
  <conditionalFormatting sqref="AD24 V24 T24 R24 P24 N24 L24 J24 H24 F24 D24 C31 F31 I31 F33 F36 F26 AB24 X24 Z24 K31 M31 O31">
    <cfRule type="expression" dxfId="14" priority="4">
      <formula>C24&lt;8</formula>
    </cfRule>
    <cfRule type="expression" dxfId="13" priority="5">
      <formula>C24&lt;10</formula>
    </cfRule>
    <cfRule type="expression" dxfId="12" priority="6">
      <formula>C24&gt;=10</formula>
    </cfRule>
  </conditionalFormatting>
  <conditionalFormatting sqref="R31">
    <cfRule type="expression" dxfId="11" priority="1">
      <formula>R31&lt;8</formula>
    </cfRule>
    <cfRule type="expression" dxfId="10" priority="2">
      <formula>R31&lt;10</formula>
    </cfRule>
    <cfRule type="expression" dxfId="9" priority="3">
      <formula>R31&gt;=10</formula>
    </cfRule>
  </conditionalFormatting>
  <hyperlinks>
    <hyperlink ref="A5:A22" location="'Notes Semestre 2'!C4" display="Remplissez vos notes et les coefficients associés (ou uniquement la note finale (sans coefficient) pour les SAÉs) ci-contre pour obtenir vos moyennes dans la feuille &quot;Moyennes Semestre 1&quot;." xr:uid="{447E30F2-461A-4E66-AFBF-E08675A66347}"/>
    <hyperlink ref="C38:F39" location="'Moyennes Semestre 2'!N4" display="Voir ma moyenne pour chaque UE." xr:uid="{5522137E-4BC8-4008-AF06-68BADAD9A307}"/>
  </hyperlink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Moyennes Semestre 1</vt:lpstr>
      <vt:lpstr>Notes Semestre 1</vt:lpstr>
      <vt:lpstr>Moyennes Semestre 2</vt:lpstr>
      <vt:lpstr>Notes Semestre 2</vt:lpstr>
    </vt:vector>
  </TitlesOfParts>
  <Manager>BUT INFORMATIQUE</Manager>
  <Company>IUT de Valence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Calcul Automatique</dc:title>
  <dc:subject>Moyennes et UEs</dc:subject>
  <dc:creator>Yoan CHALENCON &amp; Guillaume DE SAUZA</dc:creator>
  <cp:keywords/>
  <dc:description/>
  <cp:lastModifiedBy>YOAN CHALENCON</cp:lastModifiedBy>
  <cp:revision/>
  <dcterms:created xsi:type="dcterms:W3CDTF">2021-06-22T11:33:41Z</dcterms:created>
  <dcterms:modified xsi:type="dcterms:W3CDTF">2024-02-06T16:35:48Z</dcterms:modified>
  <cp:category/>
  <cp:contentStatus/>
</cp:coreProperties>
</file>